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5- mayo\finanzas\ejecucion\"/>
    </mc:Choice>
  </mc:AlternateContent>
  <bookViews>
    <workbookView xWindow="0" yWindow="0" windowWidth="28800" windowHeight="12180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D82" i="2"/>
  <c r="D73" i="2"/>
  <c r="B26" i="2"/>
  <c r="E10" i="2"/>
  <c r="J82" i="2"/>
  <c r="K82" i="2"/>
  <c r="L82" i="2"/>
  <c r="M82" i="2"/>
  <c r="N82" i="2"/>
  <c r="O82" i="2"/>
  <c r="P82" i="2"/>
  <c r="J73" i="2"/>
  <c r="K73" i="2"/>
  <c r="L73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F16" i="2"/>
  <c r="G16" i="2"/>
  <c r="H16" i="2"/>
  <c r="I16" i="2"/>
  <c r="J16" i="2"/>
  <c r="J9" i="2" s="1"/>
  <c r="K16" i="2"/>
  <c r="K9" i="2" s="1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I73" i="2" l="1"/>
  <c r="I82" i="2" s="1"/>
  <c r="I9" i="2"/>
  <c r="Q52" i="2"/>
  <c r="F73" i="2"/>
  <c r="F82" i="2" s="1"/>
  <c r="Q16" i="2"/>
  <c r="Q10" i="2"/>
  <c r="P9" i="2"/>
  <c r="P73" i="2" l="1"/>
  <c r="O10" i="2" l="1"/>
  <c r="C62" i="2" l="1"/>
  <c r="B62" i="2"/>
  <c r="D62" i="2" s="1"/>
  <c r="O52" i="2"/>
  <c r="N10" i="2"/>
  <c r="O73" i="2" l="1"/>
  <c r="O9" i="2"/>
  <c r="N52" i="2" l="1"/>
  <c r="M52" i="2"/>
  <c r="N9" i="2"/>
  <c r="M10" i="2"/>
  <c r="M9" i="2" l="1"/>
  <c r="N73" i="2"/>
  <c r="M73" i="2"/>
  <c r="L52" i="2" l="1"/>
  <c r="L9" i="2"/>
  <c r="Q62" i="2" l="1"/>
  <c r="Q63" i="2"/>
  <c r="H26" i="2" l="1"/>
  <c r="G26" i="2"/>
  <c r="G73" i="2" s="1"/>
  <c r="G82" i="2" s="1"/>
  <c r="E26" i="2"/>
  <c r="H73" i="2" l="1"/>
  <c r="H82" i="2" s="1"/>
  <c r="E9" i="2"/>
  <c r="E73" i="2"/>
  <c r="G9" i="2"/>
  <c r="F9" i="2"/>
  <c r="Q26" i="2"/>
  <c r="Q11" i="2"/>
  <c r="C26" i="2"/>
  <c r="C52" i="2"/>
  <c r="C16" i="2"/>
  <c r="B52" i="2"/>
  <c r="B16" i="2"/>
  <c r="D26" i="2"/>
  <c r="D16" i="2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C82" i="2" s="1"/>
  <c r="B10" i="2"/>
  <c r="B9" i="2" s="1"/>
  <c r="B82" i="2" s="1"/>
  <c r="D9" i="2" l="1"/>
  <c r="B73" i="2"/>
  <c r="D10" i="2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<sst xmlns="http://schemas.openxmlformats.org/spreadsheetml/2006/main" count="111" uniqueCount="111">
  <si>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</si>
  <si>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</si>
  <si>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</si>
  <si>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</si>
  <si>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</si>
  <si>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</si>
  <si>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</si>
  <si>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</si>
  <si>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</si>
  <si>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</si>
  <si>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</si>
  <si>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</si>
  <si>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</si>
  <si>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</si>
  <si>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</si>
  <si>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</si>
  <si>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</si>
  <si>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</si>
  <si>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</si>
  <si>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</si>
  <si>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</si>
  <si>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</si>
  <si>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</si>
  <si>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</si>
  <si>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</si>
  <si>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</si>
  <si>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</si>
  <si>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</si>
  <si>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</si>
  <si>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</si>
  <si>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</si>
  <si>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</si>
  <si>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</si>
  <si>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</si>
  <si>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</si>
  <si>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</si>
  <si>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</si>
  <si>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</si>
  <si>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</si>
  <si>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</si>
  <si>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</si>
  <si>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</si>
  <si>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</si>
  <si>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</si>
  <si>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</si>
  <si>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</si>
  <si>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</si>
  <si>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</si>
  <si>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</si>
  <si>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</si>
  <si>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</si>
  <si>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</si>
  <si>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</si>
  <si>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</si>
  <si>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</si>
  <si>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</si>
  <si>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</si>
  <si>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</si>
  <si>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</si>
  <si>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</si>
  <si>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</si>
  <si>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</si>
  <si>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</si>
  <si>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</si>
  <si>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</si>
  <si>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</si>
  <si>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</si>
  <si>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</si>
  <si>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</si>
  <si>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</si>
  <si>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</si>
  <si>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</si>
  <si>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</si>
  <si>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</si>
  <si>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</si>
  <si>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</si>
  <si>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</si>
  <si>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</si>
  <si>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</si>
  <si>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</si>
  <si>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</si>
  <si>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</si>
  <si>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</si>
  <si>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</si>
  <si>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</si>
  <si>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</si>
  <si>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</si>
  <si>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</si>
  <si>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</si>
  <si>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</si>
  <si>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</si>
  <si>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</si>
  <si>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</si>
  <si>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</si>
  <si>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</si>
  <si>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</si>
  <si>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</si>
  <si>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</si>
  <si>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</si>
  <si>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</si>
  <si>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</si>
  <si>
    <t>Fuente: SIGEF.</t>
  </si>
  <si>
    <t>Fecha de registro:  Del 01 de enero del 2023.</t>
  </si>
  <si>
    <t>Fecha de imputación: Hasta el 31 de mayo  del 2023.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</si>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</sst>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3"/>
  <sheetViews>
    <sheetView showGridLines="0" tabSelected="1" topLeftCell="A70" zoomScale="70" zoomScaleNormal="70" workbookViewId="0">
      <selection activeCell="F97" sqref="F97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5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8" ht="21" customHeight="1" x14ac:dyDescent="0.25">
      <c r="A3" s="67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15.75" x14ac:dyDescent="0.25">
      <c r="A4" s="72" t="s">
        <v>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8" ht="15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8" ht="15.75" customHeight="1" x14ac:dyDescent="0.25">
      <c r="A6" s="75" t="s">
        <v>73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ht="25.5" customHeight="1" x14ac:dyDescent="0.25">
      <c r="A7" s="69" t="s">
        <v>63</v>
      </c>
      <c r="B7" s="70" t="s">
        <v>85</v>
      </c>
      <c r="C7" s="58" t="s">
        <v>90</v>
      </c>
      <c r="D7" s="70" t="s">
        <v>88</v>
      </c>
      <c r="E7" s="79" t="s">
        <v>83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1:18" x14ac:dyDescent="0.25">
      <c r="A8" s="69"/>
      <c r="B8" s="71"/>
      <c r="C8" s="59" t="s">
        <v>91</v>
      </c>
      <c r="D8" s="71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6">
        <f>E10+E16+E26</f>
        <v>12310513.949999999</v>
      </c>
      <c r="F9" s="46">
        <f>F10+F16+F26</f>
        <v>15711103.34</v>
      </c>
      <c r="G9" s="46">
        <f t="shared" ref="G9:P9" si="0">G10+G16+G26</f>
        <v>11547687.550000001</v>
      </c>
      <c r="H9" s="46">
        <f>H10+H16+H26+H52</f>
        <v>12182298.969999999</v>
      </c>
      <c r="I9" s="46">
        <f>I10+I16+I26</f>
        <v>11411822.51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63163426.32</v>
      </c>
    </row>
    <row r="10" spans="1:18" ht="27.75" x14ac:dyDescent="0.35">
      <c r="A10" s="8" t="s">
        <v>1</v>
      </c>
      <c r="B10" s="30">
        <f>B11+B12+B13+B14+B15</f>
        <v>116934000</v>
      </c>
      <c r="C10" s="30">
        <f>C11+C12+C13+C14+C15</f>
        <v>0</v>
      </c>
      <c r="D10" s="30">
        <f>B10+C10</f>
        <v>116934000</v>
      </c>
      <c r="E10" s="39">
        <f>E11+E12+E13+E14+E15</f>
        <v>8986705.5</v>
      </c>
      <c r="F10" s="39">
        <f t="shared" ref="F10:K10" si="1">F11+F12+F13+F14+F15</f>
        <v>8981015.5</v>
      </c>
      <c r="G10" s="39">
        <f t="shared" si="1"/>
        <v>8963252</v>
      </c>
      <c r="H10" s="39">
        <f t="shared" si="1"/>
        <v>8961624.5</v>
      </c>
      <c r="I10" s="39">
        <f t="shared" si="1"/>
        <v>8982013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44874610.5</v>
      </c>
    </row>
    <row r="11" spans="1:18" ht="23.25" x14ac:dyDescent="0.35">
      <c r="A11" s="11" t="s">
        <v>2</v>
      </c>
      <c r="B11" s="64">
        <v>111456000</v>
      </c>
      <c r="C11" s="12">
        <v>4560000</v>
      </c>
      <c r="D11" s="15">
        <f>B11+C11</f>
        <v>116016000</v>
      </c>
      <c r="E11" s="48">
        <v>8578000</v>
      </c>
      <c r="F11" s="49">
        <v>8571500</v>
      </c>
      <c r="G11" s="49">
        <v>8562000</v>
      </c>
      <c r="H11" s="49">
        <v>8563000</v>
      </c>
      <c r="I11" s="49">
        <v>8577500</v>
      </c>
      <c r="J11" s="49"/>
      <c r="K11" s="49"/>
      <c r="L11" s="14"/>
      <c r="M11" s="14"/>
      <c r="N11" s="15"/>
      <c r="O11" s="14"/>
      <c r="P11" s="13"/>
      <c r="Q11" s="16">
        <f>SUM(E11:P11)</f>
        <v>42852000</v>
      </c>
    </row>
    <row r="12" spans="1:18" ht="23.25" x14ac:dyDescent="0.35">
      <c r="A12" s="11" t="s">
        <v>3</v>
      </c>
      <c r="B12" s="64">
        <v>3000000</v>
      </c>
      <c r="C12" s="12">
        <v>-4560000</v>
      </c>
      <c r="D12" s="15">
        <f t="shared" ref="D12:D15" si="2">B12+C12</f>
        <v>-1560000</v>
      </c>
      <c r="E12" s="48">
        <v>247362.5</v>
      </c>
      <c r="F12" s="49">
        <v>248172.5</v>
      </c>
      <c r="G12" s="49">
        <v>241137.5</v>
      </c>
      <c r="H12" s="49">
        <v>238510</v>
      </c>
      <c r="I12" s="49">
        <v>243170</v>
      </c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1218352.5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4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>
        <v>160114.5</v>
      </c>
      <c r="H15" s="49">
        <v>160114.5</v>
      </c>
      <c r="I15" s="49">
        <v>161343</v>
      </c>
      <c r="J15" s="49"/>
      <c r="K15" s="49"/>
      <c r="L15" s="14"/>
      <c r="M15" s="14"/>
      <c r="N15" s="14"/>
      <c r="O15" s="14"/>
      <c r="P15" s="13"/>
      <c r="Q15" s="16">
        <f t="shared" si="3"/>
        <v>804258</v>
      </c>
    </row>
    <row r="16" spans="1:18" ht="27.75" x14ac:dyDescent="0.65">
      <c r="A16" s="8" t="s">
        <v>7</v>
      </c>
      <c r="B16" s="32">
        <f>B17+B18+B19+B20+B21+B22+B23+B24+B25</f>
        <v>13166820</v>
      </c>
      <c r="C16" s="32">
        <f t="shared" ref="C16:D16" si="4">C17+C18+C19+C20+C21+C22+C23+C24+C25</f>
        <v>0</v>
      </c>
      <c r="D16" s="32">
        <f t="shared" si="4"/>
        <v>13166819.999999998</v>
      </c>
      <c r="E16" s="50">
        <f>E17+E18+E19+E20+E21+E22+E23+E24+E25</f>
        <v>851699.02999999991</v>
      </c>
      <c r="F16" s="50">
        <f t="shared" ref="F16:P16" si="5">F17+F18+F19+F20+F21+F22+F23+F24+F25</f>
        <v>1726524.93</v>
      </c>
      <c r="G16" s="50">
        <f t="shared" si="5"/>
        <v>951065.54999999993</v>
      </c>
      <c r="H16" s="50">
        <f t="shared" si="5"/>
        <v>792249.9</v>
      </c>
      <c r="I16" s="50">
        <f t="shared" si="5"/>
        <v>662155.51</v>
      </c>
      <c r="J16" s="50">
        <f t="shared" si="5"/>
        <v>0</v>
      </c>
      <c r="K16" s="50">
        <f t="shared" si="5"/>
        <v>0</v>
      </c>
      <c r="L16" s="50">
        <f t="shared" si="5"/>
        <v>0</v>
      </c>
      <c r="M16" s="50">
        <f t="shared" si="5"/>
        <v>0</v>
      </c>
      <c r="N16" s="50">
        <f t="shared" si="5"/>
        <v>0</v>
      </c>
      <c r="O16" s="50">
        <f t="shared" si="5"/>
        <v>0</v>
      </c>
      <c r="P16" s="50">
        <f t="shared" si="5"/>
        <v>0</v>
      </c>
      <c r="Q16" s="61">
        <f>SUM(E16:P16)</f>
        <v>4983694.92</v>
      </c>
    </row>
    <row r="17" spans="1:17" ht="23.25" x14ac:dyDescent="0.35">
      <c r="A17" s="11" t="s">
        <v>8</v>
      </c>
      <c r="B17" s="64">
        <v>5963885</v>
      </c>
      <c r="C17" s="21">
        <v>-74624.94</v>
      </c>
      <c r="D17" s="14">
        <f>B17+C17</f>
        <v>5889260.0599999996</v>
      </c>
      <c r="E17" s="48">
        <v>429569.67</v>
      </c>
      <c r="F17" s="49">
        <v>424108.63</v>
      </c>
      <c r="G17" s="49">
        <v>423936.19</v>
      </c>
      <c r="H17" s="49">
        <v>202813.04</v>
      </c>
      <c r="I17" s="49">
        <v>205026.15</v>
      </c>
      <c r="J17" s="49"/>
      <c r="K17" s="49"/>
      <c r="L17" s="14"/>
      <c r="M17" s="14"/>
      <c r="N17" s="14"/>
      <c r="O17" s="14"/>
      <c r="P17" s="13"/>
      <c r="Q17" s="16">
        <f t="shared" si="3"/>
        <v>1685453.68</v>
      </c>
    </row>
    <row r="18" spans="1:17" ht="23.25" x14ac:dyDescent="0.35">
      <c r="A18" s="11" t="s">
        <v>9</v>
      </c>
      <c r="B18" s="64">
        <v>470000</v>
      </c>
      <c r="C18" s="21"/>
      <c r="D18" s="14">
        <f t="shared" ref="D18:D25" si="6">B18+C18</f>
        <v>470000</v>
      </c>
      <c r="E18" s="48"/>
      <c r="F18" s="49"/>
      <c r="G18" s="49">
        <v>105000</v>
      </c>
      <c r="H18" s="49">
        <v>35000</v>
      </c>
      <c r="I18" s="49">
        <v>35000</v>
      </c>
      <c r="J18" s="49"/>
      <c r="K18" s="49"/>
      <c r="L18" s="14"/>
      <c r="M18" s="14"/>
      <c r="N18" s="14"/>
      <c r="O18" s="14"/>
      <c r="P18" s="13"/>
      <c r="Q18" s="16">
        <f t="shared" si="3"/>
        <v>175000</v>
      </c>
    </row>
    <row r="19" spans="1:17" ht="23.25" x14ac:dyDescent="0.35">
      <c r="A19" s="11" t="s">
        <v>10</v>
      </c>
      <c r="B19" s="64">
        <v>4983892</v>
      </c>
      <c r="C19" s="12"/>
      <c r="D19" s="14">
        <f t="shared" si="6"/>
        <v>4983892</v>
      </c>
      <c r="E19" s="48">
        <v>415150</v>
      </c>
      <c r="F19" s="49">
        <v>415150</v>
      </c>
      <c r="G19" s="49">
        <v>415150</v>
      </c>
      <c r="H19" s="49">
        <v>415150</v>
      </c>
      <c r="I19" s="49">
        <v>415150</v>
      </c>
      <c r="J19" s="49"/>
      <c r="K19" s="49"/>
      <c r="L19" s="14"/>
      <c r="M19" s="14"/>
      <c r="N19" s="14"/>
      <c r="O19" s="14"/>
      <c r="P19" s="13"/>
      <c r="Q19" s="16">
        <f t="shared" si="3"/>
        <v>2075750</v>
      </c>
    </row>
    <row r="20" spans="1:17" ht="23.25" x14ac:dyDescent="0.35">
      <c r="A20" s="11" t="s">
        <v>11</v>
      </c>
      <c r="B20" s="64">
        <v>150000</v>
      </c>
      <c r="C20" s="12"/>
      <c r="D20" s="14">
        <f t="shared" si="6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4">
        <v>460204</v>
      </c>
      <c r="C21" s="12">
        <v>-3596</v>
      </c>
      <c r="D21" s="14">
        <f t="shared" si="6"/>
        <v>456608</v>
      </c>
      <c r="E21" s="48"/>
      <c r="F21" s="49"/>
      <c r="G21" s="51"/>
      <c r="H21" s="49">
        <v>132307.5</v>
      </c>
      <c r="I21" s="49"/>
      <c r="J21" s="49"/>
      <c r="K21" s="49"/>
      <c r="L21" s="14"/>
      <c r="M21" s="14"/>
      <c r="N21" s="14"/>
      <c r="O21" s="14"/>
      <c r="P21" s="13"/>
      <c r="Q21" s="16">
        <f t="shared" si="3"/>
        <v>132307.5</v>
      </c>
    </row>
    <row r="22" spans="1:17" ht="23.25" x14ac:dyDescent="0.35">
      <c r="A22" s="11" t="s">
        <v>13</v>
      </c>
      <c r="B22" s="64">
        <v>802066</v>
      </c>
      <c r="C22" s="12">
        <v>78220.94</v>
      </c>
      <c r="D22" s="14">
        <f t="shared" si="6"/>
        <v>880286.94</v>
      </c>
      <c r="E22" s="48"/>
      <c r="F22" s="49">
        <v>880286.94</v>
      </c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4">
        <v>253020</v>
      </c>
      <c r="C23" s="12"/>
      <c r="D23" s="14">
        <f t="shared" si="6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64">
        <v>83753</v>
      </c>
      <c r="C24" s="12"/>
      <c r="D24" s="14">
        <f t="shared" si="6"/>
        <v>83753</v>
      </c>
      <c r="E24" s="48">
        <v>6979.36</v>
      </c>
      <c r="F24" s="48">
        <v>6979.36</v>
      </c>
      <c r="G24" s="51">
        <v>6979.36</v>
      </c>
      <c r="H24" s="49">
        <v>6979.36</v>
      </c>
      <c r="I24" s="49">
        <v>6979.36</v>
      </c>
      <c r="J24" s="49"/>
      <c r="K24" s="53"/>
      <c r="L24" s="14"/>
      <c r="M24" s="14"/>
      <c r="N24" s="14"/>
      <c r="O24" s="14"/>
      <c r="P24" s="13"/>
      <c r="Q24" s="16">
        <f t="shared" si="3"/>
        <v>34896.799999999996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8"/>
      <c r="F25" s="49"/>
      <c r="G25" s="49"/>
      <c r="H25" s="49"/>
      <c r="I25" s="49"/>
      <c r="J25" s="49"/>
      <c r="K25" s="49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2">
        <f>B27+B28+B29+B30+B31+B32+B33+B34+B35</f>
        <v>24309515</v>
      </c>
      <c r="C26" s="32">
        <f>C27+C28+C29+C30+C31+C32+C33+C34+C35</f>
        <v>3518070</v>
      </c>
      <c r="D26" s="32">
        <f>B26+C26</f>
        <v>27827585</v>
      </c>
      <c r="E26" s="50">
        <f t="shared" ref="E26:P26" si="7">E27+E28+E29+E30+E31+E32+E33+E34+E35</f>
        <v>2472109.42</v>
      </c>
      <c r="F26" s="50">
        <f>F27+F28+F29+F30+F31+F32+F33+F34+F35</f>
        <v>5003562.91</v>
      </c>
      <c r="G26" s="50">
        <f t="shared" si="7"/>
        <v>1633370</v>
      </c>
      <c r="H26" s="50">
        <f t="shared" si="7"/>
        <v>2416425.7800000003</v>
      </c>
      <c r="I26" s="50">
        <f t="shared" si="7"/>
        <v>1767654</v>
      </c>
      <c r="J26" s="50">
        <f t="shared" si="7"/>
        <v>0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>
        <f t="shared" si="7"/>
        <v>0</v>
      </c>
      <c r="P26" s="50">
        <f t="shared" si="7"/>
        <v>0</v>
      </c>
      <c r="Q26" s="61">
        <f>SUM(E26:P26)</f>
        <v>13293122.109999999</v>
      </c>
    </row>
    <row r="27" spans="1:17" ht="23.25" x14ac:dyDescent="0.35">
      <c r="A27" s="11" t="s">
        <v>17</v>
      </c>
      <c r="B27" s="13">
        <v>9920223</v>
      </c>
      <c r="C27" s="12">
        <v>444213</v>
      </c>
      <c r="D27" s="14">
        <f>B27+C27</f>
        <v>10364436</v>
      </c>
      <c r="E27" s="48">
        <v>783370</v>
      </c>
      <c r="F27" s="49">
        <v>1284547.7</v>
      </c>
      <c r="G27" s="49">
        <v>783370</v>
      </c>
      <c r="H27" s="49">
        <v>758100</v>
      </c>
      <c r="I27" s="49">
        <v>783370</v>
      </c>
      <c r="J27" s="49"/>
      <c r="K27" s="49"/>
      <c r="L27" s="14"/>
      <c r="M27" s="14"/>
      <c r="N27" s="14"/>
      <c r="O27" s="14"/>
      <c r="P27" s="13"/>
      <c r="Q27" s="16">
        <f t="shared" si="3"/>
        <v>4392757.7</v>
      </c>
    </row>
    <row r="28" spans="1:17" ht="23.25" x14ac:dyDescent="0.35">
      <c r="A28" s="11" t="s">
        <v>18</v>
      </c>
      <c r="B28" s="13">
        <v>1800000</v>
      </c>
      <c r="C28" s="12">
        <v>2423657</v>
      </c>
      <c r="D28" s="14">
        <f t="shared" ref="D28:D35" si="8">B28+C28</f>
        <v>4223657</v>
      </c>
      <c r="E28" s="48">
        <v>1499939.42</v>
      </c>
      <c r="F28" s="49">
        <v>1499998.53</v>
      </c>
      <c r="G28" s="49"/>
      <c r="H28" s="49"/>
      <c r="I28" s="49">
        <v>118590</v>
      </c>
      <c r="J28" s="49"/>
      <c r="K28" s="49"/>
      <c r="L28" s="14"/>
      <c r="M28" s="14"/>
      <c r="N28" s="14"/>
      <c r="O28" s="14"/>
      <c r="P28" s="13"/>
      <c r="Q28" s="16">
        <f t="shared" si="3"/>
        <v>3118527.95</v>
      </c>
    </row>
    <row r="29" spans="1:17" ht="23.25" x14ac:dyDescent="0.35">
      <c r="A29" s="11" t="s">
        <v>19</v>
      </c>
      <c r="B29" s="13">
        <v>300000</v>
      </c>
      <c r="C29" s="12"/>
      <c r="D29" s="14">
        <f t="shared" si="8"/>
        <v>300000</v>
      </c>
      <c r="E29" s="48"/>
      <c r="F29" s="49"/>
      <c r="G29" s="49"/>
      <c r="H29" s="49">
        <v>211816.79</v>
      </c>
      <c r="I29" s="49"/>
      <c r="J29" s="49"/>
      <c r="K29" s="49"/>
      <c r="L29" s="14"/>
      <c r="M29" s="14"/>
      <c r="N29" s="14"/>
      <c r="O29" s="14"/>
      <c r="P29" s="13"/>
      <c r="Q29" s="16">
        <f t="shared" si="3"/>
        <v>211816.79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8"/>
      <c r="F30" s="49">
        <v>60392.5</v>
      </c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136055</v>
      </c>
      <c r="D31" s="14">
        <f t="shared" si="8"/>
        <v>336055</v>
      </c>
      <c r="E31" s="48"/>
      <c r="F31" s="49">
        <v>186054.19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-183357</v>
      </c>
      <c r="D32" s="14">
        <f t="shared" si="8"/>
        <v>516643</v>
      </c>
      <c r="E32" s="48"/>
      <c r="F32" s="49"/>
      <c r="G32" s="49"/>
      <c r="H32" s="49">
        <v>74959.5</v>
      </c>
      <c r="I32" s="49"/>
      <c r="J32" s="49"/>
      <c r="K32" s="49"/>
      <c r="L32" s="14"/>
      <c r="M32" s="14"/>
      <c r="N32" s="14"/>
      <c r="O32" s="14"/>
      <c r="P32" s="13"/>
      <c r="Q32" s="16">
        <f t="shared" si="3"/>
        <v>74959.5</v>
      </c>
    </row>
    <row r="33" spans="1:17" ht="23.25" x14ac:dyDescent="0.35">
      <c r="A33" s="11" t="s">
        <v>23</v>
      </c>
      <c r="B33" s="13">
        <v>10486200</v>
      </c>
      <c r="C33" s="12"/>
      <c r="D33" s="14">
        <f t="shared" si="8"/>
        <v>10486200</v>
      </c>
      <c r="E33" s="48"/>
      <c r="F33" s="49">
        <v>1700000</v>
      </c>
      <c r="G33" s="49">
        <v>850000</v>
      </c>
      <c r="H33" s="49">
        <v>850000</v>
      </c>
      <c r="I33" s="49">
        <v>850000</v>
      </c>
      <c r="J33" s="49"/>
      <c r="K33" s="49"/>
      <c r="L33" s="14"/>
      <c r="M33" s="14"/>
      <c r="N33" s="14"/>
      <c r="O33" s="14"/>
      <c r="P33" s="13"/>
      <c r="Q33" s="16">
        <f t="shared" si="3"/>
        <v>4250000</v>
      </c>
    </row>
    <row r="34" spans="1:17" ht="23.25" x14ac:dyDescent="0.35">
      <c r="A34" s="11" t="s">
        <v>24</v>
      </c>
      <c r="B34" s="31"/>
      <c r="C34" s="37"/>
      <c r="D34" s="14">
        <f t="shared" si="8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650200</v>
      </c>
      <c r="D35" s="14">
        <f t="shared" si="8"/>
        <v>1540200</v>
      </c>
      <c r="E35" s="48">
        <v>188800</v>
      </c>
      <c r="F35" s="49">
        <v>272569.99</v>
      </c>
      <c r="G35" s="49"/>
      <c r="H35" s="49">
        <v>521549.49</v>
      </c>
      <c r="I35" s="49">
        <v>15694</v>
      </c>
      <c r="J35" s="49"/>
      <c r="K35" s="49"/>
      <c r="L35" s="14"/>
      <c r="M35" s="14"/>
      <c r="N35" s="14"/>
      <c r="O35" s="14"/>
      <c r="P35" s="13"/>
      <c r="Q35" s="16">
        <f t="shared" si="3"/>
        <v>998613.48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480000</v>
      </c>
      <c r="C52" s="32">
        <f t="shared" ref="C52" si="9">C53+C54+C55+C56+C57+C58+C59+C60+C61</f>
        <v>170000</v>
      </c>
      <c r="D52" s="32">
        <f>B52+C52</f>
        <v>650000</v>
      </c>
      <c r="E52" s="50"/>
      <c r="F52" s="50">
        <f>F53+F54+F55+F56+F57+F58+F59+F60+F61</f>
        <v>122106.4</v>
      </c>
      <c r="G52" s="50">
        <f t="shared" ref="G52:K52" si="10">G53+G54+G55+G56+G57+G58+G59+G60+G61</f>
        <v>35872</v>
      </c>
      <c r="H52" s="50">
        <f t="shared" si="10"/>
        <v>11998.79</v>
      </c>
      <c r="I52" s="50">
        <f t="shared" si="10"/>
        <v>279730.8</v>
      </c>
      <c r="J52" s="50">
        <f t="shared" si="10"/>
        <v>0</v>
      </c>
      <c r="K52" s="50">
        <f t="shared" si="10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449707.99</v>
      </c>
    </row>
    <row r="53" spans="1:17" ht="23.25" x14ac:dyDescent="0.35">
      <c r="A53" s="11" t="s">
        <v>43</v>
      </c>
      <c r="B53" s="13">
        <v>295000</v>
      </c>
      <c r="C53" s="12">
        <v>170000</v>
      </c>
      <c r="D53" s="14">
        <f>B53+C53</f>
        <v>465000</v>
      </c>
      <c r="E53" s="48"/>
      <c r="F53" s="49">
        <v>122106.4</v>
      </c>
      <c r="G53" s="49">
        <v>35872</v>
      </c>
      <c r="H53" s="49">
        <v>11998.79</v>
      </c>
      <c r="I53" s="49">
        <v>89632.8</v>
      </c>
      <c r="J53" s="49"/>
      <c r="K53" s="49"/>
      <c r="L53" s="14"/>
      <c r="M53" s="14"/>
      <c r="N53" s="14"/>
      <c r="O53" s="14"/>
      <c r="P53" s="13"/>
      <c r="Q53" s="16">
        <f t="shared" si="3"/>
        <v>259609.99</v>
      </c>
    </row>
    <row r="54" spans="1:17" ht="23.25" x14ac:dyDescent="0.35">
      <c r="A54" s="11" t="s">
        <v>44</v>
      </c>
      <c r="B54" s="33"/>
      <c r="C54" s="12"/>
      <c r="D54" s="14">
        <f t="shared" ref="D54:D61" si="11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1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/>
      <c r="C56" s="12"/>
      <c r="D56" s="14">
        <f t="shared" si="11"/>
        <v>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1"/>
        <v>185000</v>
      </c>
      <c r="E57" s="48"/>
      <c r="F57" s="49"/>
      <c r="G57" s="49"/>
      <c r="H57" s="49"/>
      <c r="I57" s="49">
        <v>190098</v>
      </c>
      <c r="J57" s="49"/>
      <c r="K57" s="49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1"/>
      <c r="C58" s="12"/>
      <c r="D58" s="14">
        <f t="shared" si="11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1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1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1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-170000</v>
      </c>
      <c r="D62" s="32">
        <f>B62+C62</f>
        <v>1017777</v>
      </c>
      <c r="E62" s="48"/>
      <c r="F62" s="49"/>
      <c r="G62" s="54"/>
      <c r="H62" s="49"/>
      <c r="I62" s="49"/>
      <c r="J62" s="54"/>
      <c r="K62" s="56">
        <v>0</v>
      </c>
      <c r="L62" s="14"/>
      <c r="M62" s="14"/>
      <c r="N62" s="14"/>
      <c r="O62" s="14"/>
      <c r="P62" s="17"/>
      <c r="Q62" s="62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-170000</v>
      </c>
      <c r="D63" s="15">
        <f>B63+C63</f>
        <v>1017777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156078112</v>
      </c>
      <c r="C73" s="26"/>
      <c r="D73" s="47">
        <f>D10+D16+D26+D52+D62</f>
        <v>159596182</v>
      </c>
      <c r="E73" s="47">
        <f>E10+E16+E26+E52+E62</f>
        <v>12310513.949999999</v>
      </c>
      <c r="F73" s="47">
        <f t="shared" ref="F73:K73" si="12">F10+F16+F26+F52</f>
        <v>15833209.74</v>
      </c>
      <c r="G73" s="47">
        <f t="shared" si="12"/>
        <v>11583559.550000001</v>
      </c>
      <c r="H73" s="47">
        <f t="shared" si="12"/>
        <v>12182298.969999999</v>
      </c>
      <c r="I73" s="47">
        <f t="shared" si="12"/>
        <v>11691553.310000001</v>
      </c>
      <c r="J73" s="47">
        <f t="shared" si="12"/>
        <v>0</v>
      </c>
      <c r="K73" s="47">
        <f t="shared" si="12"/>
        <v>0</v>
      </c>
      <c r="L73" s="47">
        <f>L10+L16+L26+L52</f>
        <v>0</v>
      </c>
      <c r="M73" s="47">
        <f>M10+M16+M26+M52</f>
        <v>0</v>
      </c>
      <c r="N73" s="47">
        <f>N10+N16+N26+N52</f>
        <v>0</v>
      </c>
      <c r="O73" s="47">
        <f>O10+O16+O26+O52</f>
        <v>0</v>
      </c>
      <c r="P73" s="47">
        <f>P10+P16+P26+P52</f>
        <v>0</v>
      </c>
      <c r="Q73" s="27">
        <f>SUM(E73:P73)</f>
        <v>63601135.519999996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9" t="s">
        <v>62</v>
      </c>
      <c r="B82" s="29">
        <f>B9</f>
        <v>156078112</v>
      </c>
      <c r="C82" s="29">
        <f>C9</f>
        <v>3518070</v>
      </c>
      <c r="D82" s="29">
        <f>D73</f>
        <v>159596182</v>
      </c>
      <c r="E82" s="29">
        <f>E73</f>
        <v>12310513.949999999</v>
      </c>
      <c r="F82" s="29">
        <f t="shared" ref="F82:O82" si="14">F73</f>
        <v>15833209.74</v>
      </c>
      <c r="G82" s="29">
        <f t="shared" si="14"/>
        <v>11583559.550000001</v>
      </c>
      <c r="H82" s="29">
        <f t="shared" si="14"/>
        <v>12182298.969999999</v>
      </c>
      <c r="I82" s="29">
        <f t="shared" si="14"/>
        <v>11691553.310000001</v>
      </c>
      <c r="J82" s="29">
        <f t="shared" si="14"/>
        <v>0</v>
      </c>
      <c r="K82" s="29">
        <f t="shared" si="14"/>
        <v>0</v>
      </c>
      <c r="L82" s="29">
        <f t="shared" si="14"/>
        <v>0</v>
      </c>
      <c r="M82" s="29">
        <f t="shared" si="14"/>
        <v>0</v>
      </c>
      <c r="N82" s="29">
        <f t="shared" si="14"/>
        <v>0</v>
      </c>
      <c r="O82" s="29">
        <f t="shared" si="14"/>
        <v>0</v>
      </c>
      <c r="P82" s="29">
        <f>P73</f>
        <v>0</v>
      </c>
      <c r="Q82" s="29">
        <f>SUM(E82:P82)</f>
        <v>63601135.519999996</v>
      </c>
    </row>
    <row r="83" spans="1:17" ht="27.75" x14ac:dyDescent="0.65">
      <c r="A83" s="82" t="s">
        <v>101</v>
      </c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ht="15.75" x14ac:dyDescent="0.25">
      <c r="A84" s="82" t="s">
        <v>102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5.75" x14ac:dyDescent="0.25">
      <c r="A85" s="82" t="s">
        <v>103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5.75" x14ac:dyDescent="0.25">
      <c r="A86" s="82"/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5.75" x14ac:dyDescent="0.25">
      <c r="A87" s="83" t="s">
        <v>104</v>
      </c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5.75" x14ac:dyDescent="0.25">
      <c r="A88" s="84" t="s">
        <v>105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A89" s="84" t="s">
        <v>106</v>
      </c>
      <c r="F89" s="76" t="s">
        <v>97</v>
      </c>
      <c r="G89" s="77"/>
      <c r="H89" s="77"/>
      <c r="I89" s="77"/>
    </row>
    <row r="90" spans="1:17" ht="28.5" x14ac:dyDescent="0.45">
      <c r="A90" s="84" t="s">
        <v>107</v>
      </c>
      <c r="F90" s="78" t="s">
        <v>100</v>
      </c>
      <c r="G90" s="78"/>
      <c r="H90" s="78"/>
      <c r="I90" s="78"/>
    </row>
    <row r="91" spans="1:17" ht="28.5" x14ac:dyDescent="0.45">
      <c r="A91" s="84" t="s">
        <v>108</v>
      </c>
      <c r="F91" s="78" t="s">
        <v>98</v>
      </c>
      <c r="G91" s="78"/>
      <c r="H91" s="78"/>
      <c r="I91" s="78"/>
    </row>
    <row r="92" spans="1:17" ht="15.75" x14ac:dyDescent="0.25">
      <c r="A92" s="84" t="s">
        <v>109</v>
      </c>
    </row>
    <row r="93" spans="1:17" ht="15.75" x14ac:dyDescent="0.25">
      <c r="A93" s="84" t="s">
        <v>110</v>
      </c>
    </row>
  </sheetData>
  <mergeCells count="12">
    <mergeCell ref="F89:I89"/>
    <mergeCell ref="F90:I90"/>
    <mergeCell ref="F91:I91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2023-05-02T16:51:46Z</cp:lastPrinted>
  <dcterms:created xsi:type="dcterms:W3CDTF">2021-07-29T18:58:50Z</dcterms:created>
  <dcterms:modified xsi:type="dcterms:W3CDTF">2023-06-23T15:30:18Z</dcterms:modified>
</cp:coreProperties>
</file>