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4\1-enero\contabilidad\mesdeenero2024\Ejecucion del presupuesto\"/>
    </mc:Choice>
  </mc:AlternateContent>
  <bookViews>
    <workbookView xWindow="0" yWindow="0" windowWidth="28800" windowHeight="1218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16" i="2" l="1"/>
  <c r="B16" i="2"/>
  <c r="D25" i="2"/>
  <c r="I16" i="2"/>
  <c r="J16" i="2"/>
  <c r="K16" i="2"/>
  <c r="L16" i="2"/>
  <c r="M16" i="2"/>
  <c r="N16" i="2"/>
  <c r="O16" i="2"/>
  <c r="P16" i="2"/>
  <c r="H16" i="2"/>
  <c r="G16" i="2"/>
  <c r="F16" i="2"/>
  <c r="E16" i="2"/>
  <c r="D11" i="2"/>
  <c r="E10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6" i="2" s="1"/>
  <c r="D19" i="2"/>
  <c r="D20" i="2"/>
  <c r="D21" i="2"/>
  <c r="D22" i="2"/>
  <c r="D23" i="2"/>
  <c r="D24" i="2"/>
  <c r="D17" i="2"/>
  <c r="D12" i="2"/>
  <c r="D13" i="2"/>
  <c r="D14" i="2"/>
  <c r="D15" i="2"/>
  <c r="P52" i="2"/>
  <c r="K9" i="2" l="1"/>
  <c r="K73" i="2"/>
  <c r="K82" i="2" s="1"/>
  <c r="I73" i="2"/>
  <c r="I82" i="2" s="1"/>
  <c r="J73" i="2"/>
  <c r="J82" i="2" s="1"/>
  <c r="F73" i="2"/>
  <c r="F82" i="2" s="1"/>
  <c r="J9" i="2"/>
  <c r="I9" i="2"/>
  <c r="P9" i="2"/>
  <c r="P73" i="2" l="1"/>
  <c r="P82" i="2" s="1"/>
  <c r="O10" i="2" l="1"/>
  <c r="C62" i="2" l="1"/>
  <c r="B62" i="2"/>
  <c r="D62" i="2" s="1"/>
  <c r="O52" i="2"/>
  <c r="N10" i="2"/>
  <c r="O73" i="2" l="1"/>
  <c r="O82" i="2" s="1"/>
  <c r="O9" i="2"/>
  <c r="N52" i="2" l="1"/>
  <c r="M52" i="2"/>
  <c r="N9" i="2"/>
  <c r="M10" i="2"/>
  <c r="Q10" i="2" s="1"/>
  <c r="M9" i="2" l="1"/>
  <c r="N73" i="2"/>
  <c r="N82" i="2" s="1"/>
  <c r="M73" i="2"/>
  <c r="M82" i="2" s="1"/>
  <c r="L52" i="2" l="1"/>
  <c r="L9" i="2"/>
  <c r="L73" i="2" l="1"/>
  <c r="L82" i="2" s="1"/>
  <c r="Q52" i="2"/>
  <c r="Q62" i="2"/>
  <c r="Q63" i="2"/>
  <c r="H26" i="2" l="1"/>
  <c r="G26" i="2"/>
  <c r="G73" i="2" s="1"/>
  <c r="G82" i="2" s="1"/>
  <c r="E26" i="2"/>
  <c r="H9" i="2" l="1"/>
  <c r="H73" i="2"/>
  <c r="H82" i="2" s="1"/>
  <c r="E9" i="2"/>
  <c r="E73" i="2"/>
  <c r="G9" i="2"/>
  <c r="F9" i="2"/>
  <c r="Q26" i="2"/>
  <c r="Q11" i="2"/>
  <c r="C52" i="2"/>
  <c r="B52" i="2"/>
  <c r="B26" i="2"/>
  <c r="D26" i="2" s="1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B10" i="2"/>
  <c r="B9" i="2" s="1"/>
  <c r="B73" i="2" s="1"/>
  <c r="D9" i="2" l="1"/>
  <c r="B82" i="2"/>
  <c r="Q16" i="2"/>
  <c r="D10" i="2"/>
  <c r="D73" i="2" s="1"/>
  <c r="D82" i="2" s="1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<sst xmlns="http://schemas.openxmlformats.org/spreadsheetml/2006/main" count="111" uniqueCount="111">
  <si>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</si>
  <si>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</si>
  <si>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</si>
  <si>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</si>
  <si>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</si>
  <si>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</si>
  <si>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</si>
  <si>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</si>
  <si>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</si>
  <si>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</si>
  <si>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</si>
  <si>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</si>
  <si>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</si>
  <si>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</si>
  <si>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</si>
  <si>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</si>
  <si>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</si>
  <si>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</si>
  <si>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</si>
  <si>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</si>
  <si>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</si>
  <si>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</si>
  <si>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</si>
  <si>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</si>
  <si>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</si>
  <si>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</si>
  <si>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</si>
  <si>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</si>
  <si>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</si>
  <si>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</si>
  <si>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</si>
  <si>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</si>
  <si>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</si>
  <si>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</si>
  <si>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</si>
  <si>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</si>
  <si>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</si>
  <si>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</si>
  <si>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</si>
  <si>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</si>
  <si>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</si>
  <si>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</si>
  <si>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</si>
  <si>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</si>
  <si>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</si>
  <si>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</si>
  <si>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</si>
  <si>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</si>
  <si>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</si>
  <si>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</si>
  <si>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</si>
  <si>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</si>
  <si>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</si>
  <si>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</si>
  <si>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</si>
  <si>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</si>
  <si>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</si>
  <si>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</si>
  <si>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</si>
  <si>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</si>
  <si>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</si>
  <si>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</si>
  <si>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</si>
  <si>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</si>
  <si>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</si>
  <si>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</si>
  <si>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</si>
  <si>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</si>
  <si>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</si>
  <si>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</si>
  <si>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</si>
  <si>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</si>
  <si>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</si>
  <si>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</si>
  <si>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</si>
  <si>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</si>
  <si>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</si>
  <si>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</si>
  <si>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</si>
  <si>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</si>
  <si>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</si>
  <si>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</si>
  <si>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</si>
  <si>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</si>
  <si>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</si>
  <si>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</si>
  <si>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</si>
  <si>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</si>
  <si>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</si>
  <si>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</si>
  <si>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</si>
  <si>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</si>
  <si>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</si>
  <si>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</si>
  <si>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</si>
  <si>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</si>
  <si>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</si>
  <si>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</si>
  <si>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</si>
  <si>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2024</t>
  </si>
  <si>
    <t>Fuente: SIGEF.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</si>
  <si>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</si>
  <si>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</si>
  <si>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</si>
  <si>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</si>
  <si>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</si>
  <si>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</si>
  <si>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</si>
  <si>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registro:  Del 01 de enero del 2024.</t>
  </si>
  <si>
    <t>Fecha de imputación: Hasta el 31 de Enero del 2024.</t>
  </si>
  <si>
    <t xml:space="preserve">           Capitan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</si>
</sst>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87</xdr:row>
      <xdr:rowOff>95250</xdr:rowOff>
    </xdr:from>
    <xdr:to>
      <xdr:col>0</xdr:col>
      <xdr:colOff>4857750</xdr:colOff>
      <xdr:row>91</xdr:row>
      <xdr:rowOff>36863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FC42A16-AEA5-4B46-A4D3-9C60AB2B6FDD}"/>
            </a:ext>
          </a:extLst>
        </xdr:cNvPr>
        <xdr:cNvSpPr>
          <a:spLocks noChangeAspect="1" noChangeArrowheads="1"/>
        </xdr:cNvSpPr>
      </xdr:nvSpPr>
      <xdr:spPr bwMode="auto">
        <a:xfrm>
          <a:off x="266700" y="25288875"/>
          <a:ext cx="4591050" cy="854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4"/>
  <sheetViews>
    <sheetView showGridLines="0" tabSelected="1" topLeftCell="A73" zoomScale="70" zoomScaleNormal="70" workbookViewId="0">
      <selection activeCell="E102" sqref="E102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7.140625" bestFit="1" customWidth="1"/>
    <col min="4" max="4" width="33" bestFit="1" customWidth="1"/>
    <col min="5" max="5" width="30.42578125" customWidth="1"/>
    <col min="6" max="6" width="29.140625" bestFit="1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7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8" ht="21" customHeight="1" x14ac:dyDescent="0.25">
      <c r="A3" s="69" t="s">
        <v>87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ht="15.75" x14ac:dyDescent="0.25">
      <c r="A4" s="74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8" ht="15.75" customHeight="1" x14ac:dyDescent="0.25">
      <c r="A5" s="76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8" ht="15.75" customHeight="1" x14ac:dyDescent="0.25">
      <c r="A6" s="77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8" ht="25.5" customHeight="1" x14ac:dyDescent="0.25">
      <c r="A7" s="71" t="s">
        <v>63</v>
      </c>
      <c r="B7" s="72" t="s">
        <v>85</v>
      </c>
      <c r="C7" s="58" t="s">
        <v>90</v>
      </c>
      <c r="D7" s="72" t="s">
        <v>88</v>
      </c>
      <c r="E7" s="81" t="s">
        <v>83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18" x14ac:dyDescent="0.25">
      <c r="A8" s="71"/>
      <c r="B8" s="73"/>
      <c r="C8" s="59" t="s">
        <v>91</v>
      </c>
      <c r="D8" s="73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175132118</v>
      </c>
      <c r="C9" s="7">
        <f>C10+C16+C26+C52</f>
        <v>0</v>
      </c>
      <c r="D9" s="7">
        <f>B9+C9</f>
        <v>175132118</v>
      </c>
      <c r="E9" s="46">
        <f t="shared" ref="E9:P9" si="0">E10+E16+E26</f>
        <v>10573122.52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10573122.52</v>
      </c>
    </row>
    <row r="10" spans="1:18" ht="27.75" x14ac:dyDescent="0.35">
      <c r="A10" s="8" t="s">
        <v>1</v>
      </c>
      <c r="B10" s="30">
        <f>B11+B12+B13+B14+B15</f>
        <v>117634000</v>
      </c>
      <c r="C10" s="30">
        <f>C11+C12+C13+C14+C15</f>
        <v>0</v>
      </c>
      <c r="D10" s="30">
        <f>B10+C10</f>
        <v>117634000</v>
      </c>
      <c r="E10" s="39">
        <f>E11+E12+E13+E14+E15</f>
        <v>8974095.5</v>
      </c>
      <c r="F10" s="39">
        <f t="shared" ref="F10:K10" si="1">F11+F12+F13+F14+F15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8974095.5</v>
      </c>
    </row>
    <row r="11" spans="1:18" ht="23.25" x14ac:dyDescent="0.35">
      <c r="A11" s="11" t="s">
        <v>2</v>
      </c>
      <c r="B11" s="13">
        <v>112156000</v>
      </c>
      <c r="C11" s="12"/>
      <c r="D11" s="15">
        <f>B11+C11</f>
        <v>112156000</v>
      </c>
      <c r="E11" s="48">
        <v>8577500</v>
      </c>
      <c r="F11" s="49"/>
      <c r="G11" s="49"/>
      <c r="H11" s="49"/>
      <c r="I11" s="49"/>
      <c r="J11" s="49"/>
      <c r="K11" s="49"/>
      <c r="L11" s="14"/>
      <c r="M11" s="14"/>
      <c r="N11" s="15"/>
      <c r="O11" s="14"/>
      <c r="P11" s="13"/>
      <c r="Q11" s="16">
        <f>SUM(E11:P11)</f>
        <v>8577500</v>
      </c>
    </row>
    <row r="12" spans="1:18" ht="23.25" x14ac:dyDescent="0.35">
      <c r="A12" s="11" t="s">
        <v>3</v>
      </c>
      <c r="B12" s="13">
        <v>3000000</v>
      </c>
      <c r="C12" s="12"/>
      <c r="D12" s="15">
        <f t="shared" ref="D12:D15" si="2">B12+C12</f>
        <v>3000000</v>
      </c>
      <c r="E12" s="48">
        <v>235252.5</v>
      </c>
      <c r="F12" s="49"/>
      <c r="G12" s="49"/>
      <c r="H12" s="49"/>
      <c r="I12" s="49"/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235252.5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13">
        <v>2478000</v>
      </c>
      <c r="C15" s="12"/>
      <c r="D15" s="15">
        <f t="shared" si="2"/>
        <v>2478000</v>
      </c>
      <c r="E15" s="48">
        <v>161343</v>
      </c>
      <c r="F15" s="49"/>
      <c r="G15" s="49"/>
      <c r="H15" s="49"/>
      <c r="I15" s="49"/>
      <c r="J15" s="49"/>
      <c r="K15" s="49"/>
      <c r="L15" s="14"/>
      <c r="M15" s="14"/>
      <c r="N15" s="14"/>
      <c r="O15" s="14"/>
      <c r="P15" s="13"/>
      <c r="Q15" s="16">
        <f t="shared" si="3"/>
        <v>161343</v>
      </c>
    </row>
    <row r="16" spans="1:18" ht="27.75" x14ac:dyDescent="0.35">
      <c r="A16" s="8" t="s">
        <v>7</v>
      </c>
      <c r="B16" s="32">
        <f>B17+B18+B19+B20+B21+B22+B23+B24+B25</f>
        <v>13882928</v>
      </c>
      <c r="C16" s="32">
        <f>C17+C18+C19+C20+C21+C22+C23+C24+C25</f>
        <v>-533885</v>
      </c>
      <c r="D16" s="32">
        <f>D17+D18+D19+D20+D21+D22+D23+D24+D25</f>
        <v>13349043</v>
      </c>
      <c r="E16" s="50">
        <f>E17+E18+E19+E20+E21+E22+E23+E24</f>
        <v>607337.02</v>
      </c>
      <c r="F16" s="50">
        <f>F17+F18+F19+F20+F21+F22+F23+F24</f>
        <v>0</v>
      </c>
      <c r="G16" s="50">
        <f>G17+G18+G19+G20+G21+G22+G23+G24</f>
        <v>0</v>
      </c>
      <c r="H16" s="50">
        <f>H17+H18+H19+H20+H21+H22+H23+H24</f>
        <v>0</v>
      </c>
      <c r="I16" s="50">
        <f t="shared" ref="I16:Q16" si="4">I17+I18+I19+I20+I21+I22+I23+I24</f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607337.02</v>
      </c>
    </row>
    <row r="17" spans="1:17" ht="23.25" x14ac:dyDescent="0.35">
      <c r="A17" s="11" t="s">
        <v>8</v>
      </c>
      <c r="B17" s="13">
        <v>6463885</v>
      </c>
      <c r="C17" s="21">
        <v>-2583885</v>
      </c>
      <c r="D17" s="14">
        <f>B17+C17</f>
        <v>3880000</v>
      </c>
      <c r="E17" s="48">
        <v>192212.02</v>
      </c>
      <c r="F17" s="49"/>
      <c r="G17" s="49"/>
      <c r="H17" s="49"/>
      <c r="I17" s="49"/>
      <c r="J17" s="49"/>
      <c r="K17" s="49"/>
      <c r="L17" s="14"/>
      <c r="M17" s="14"/>
      <c r="N17" s="14"/>
      <c r="O17" s="14"/>
      <c r="P17" s="13"/>
      <c r="Q17" s="16">
        <f t="shared" si="3"/>
        <v>192212.02</v>
      </c>
    </row>
    <row r="18" spans="1:17" ht="23.25" x14ac:dyDescent="0.35">
      <c r="A18" s="11" t="s">
        <v>9</v>
      </c>
      <c r="B18" s="13">
        <v>470000</v>
      </c>
      <c r="C18" s="21">
        <v>250000</v>
      </c>
      <c r="D18" s="14">
        <f t="shared" ref="D18:D25" si="5">B18+C18</f>
        <v>720000</v>
      </c>
      <c r="E18" s="48"/>
      <c r="F18" s="49"/>
      <c r="G18" s="49"/>
      <c r="H18" s="49"/>
      <c r="I18" s="49"/>
      <c r="J18" s="49"/>
      <c r="K18" s="49"/>
      <c r="L18" s="14"/>
      <c r="M18" s="14"/>
      <c r="N18" s="14"/>
      <c r="O18" s="14"/>
      <c r="P18" s="13"/>
      <c r="Q18" s="16">
        <f t="shared" si="3"/>
        <v>0</v>
      </c>
    </row>
    <row r="19" spans="1:17" ht="23.25" x14ac:dyDescent="0.35">
      <c r="A19" s="11" t="s">
        <v>10</v>
      </c>
      <c r="B19" s="13">
        <v>5200000</v>
      </c>
      <c r="C19" s="12"/>
      <c r="D19" s="14">
        <f t="shared" si="5"/>
        <v>5200000</v>
      </c>
      <c r="E19" s="48">
        <v>415125</v>
      </c>
      <c r="F19" s="49"/>
      <c r="G19" s="49"/>
      <c r="H19" s="49"/>
      <c r="I19" s="49"/>
      <c r="J19" s="49"/>
      <c r="K19" s="49"/>
      <c r="L19" s="14"/>
      <c r="M19" s="14"/>
      <c r="N19" s="14"/>
      <c r="O19" s="14"/>
      <c r="P19" s="13"/>
      <c r="Q19" s="16">
        <f t="shared" si="3"/>
        <v>415125</v>
      </c>
    </row>
    <row r="20" spans="1:17" ht="23.25" x14ac:dyDescent="0.35">
      <c r="A20" s="11" t="s">
        <v>11</v>
      </c>
      <c r="B20" s="13">
        <v>150000</v>
      </c>
      <c r="C20" s="12"/>
      <c r="D20" s="14">
        <f t="shared" si="5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13">
        <v>460204</v>
      </c>
      <c r="C21" s="12"/>
      <c r="D21" s="14">
        <f t="shared" si="5"/>
        <v>460204</v>
      </c>
      <c r="E21" s="48"/>
      <c r="F21" s="49"/>
      <c r="G21" s="51"/>
      <c r="H21" s="49"/>
      <c r="I21" s="49"/>
      <c r="J21" s="49"/>
      <c r="K21" s="49"/>
      <c r="L21" s="14"/>
      <c r="M21" s="14"/>
      <c r="N21" s="14"/>
      <c r="O21" s="14"/>
      <c r="P21" s="13"/>
      <c r="Q21" s="16">
        <f t="shared" si="3"/>
        <v>0</v>
      </c>
    </row>
    <row r="22" spans="1:17" ht="23.25" x14ac:dyDescent="0.35">
      <c r="A22" s="11" t="s">
        <v>13</v>
      </c>
      <c r="B22" s="13">
        <v>802066</v>
      </c>
      <c r="C22" s="12"/>
      <c r="D22" s="14">
        <f t="shared" si="5"/>
        <v>802066</v>
      </c>
      <c r="E22" s="48"/>
      <c r="F22" s="49"/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0</v>
      </c>
    </row>
    <row r="23" spans="1:17" ht="23.25" x14ac:dyDescent="0.35">
      <c r="A23" s="11" t="s">
        <v>92</v>
      </c>
      <c r="B23" s="13">
        <v>253020</v>
      </c>
      <c r="C23" s="12"/>
      <c r="D23" s="14">
        <f t="shared" si="5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13">
        <v>83753</v>
      </c>
      <c r="C24" s="12"/>
      <c r="D24" s="14">
        <f t="shared" si="5"/>
        <v>83753</v>
      </c>
      <c r="E24" s="48"/>
      <c r="F24" s="53"/>
      <c r="G24" s="51"/>
      <c r="H24" s="49"/>
      <c r="I24" s="49"/>
      <c r="J24" s="49"/>
      <c r="K24" s="53"/>
      <c r="L24" s="14"/>
      <c r="M24" s="14"/>
      <c r="N24" s="14"/>
      <c r="O24" s="14"/>
      <c r="P24" s="13"/>
      <c r="Q24" s="16">
        <f t="shared" si="3"/>
        <v>0</v>
      </c>
    </row>
    <row r="25" spans="1:17" ht="23.25" x14ac:dyDescent="0.35">
      <c r="A25" s="11" t="s">
        <v>15</v>
      </c>
      <c r="B25" s="13">
        <v>0</v>
      </c>
      <c r="C25" s="12">
        <v>1800000</v>
      </c>
      <c r="D25" s="14">
        <f t="shared" si="5"/>
        <v>1800000</v>
      </c>
      <c r="E25" s="48"/>
      <c r="F25" s="53"/>
      <c r="G25" s="51"/>
      <c r="H25" s="49"/>
      <c r="I25" s="49"/>
      <c r="J25" s="49"/>
      <c r="K25" s="53"/>
      <c r="L25" s="14"/>
      <c r="M25" s="14"/>
      <c r="N25" s="14"/>
      <c r="O25" s="14"/>
      <c r="P25" s="13"/>
      <c r="Q25" s="16"/>
    </row>
    <row r="26" spans="1:17" ht="27.75" x14ac:dyDescent="0.65">
      <c r="A26" s="8" t="s">
        <v>16</v>
      </c>
      <c r="B26" s="32">
        <f>B27+B28+B29+B30+B31+B32+B33+B34+B35</f>
        <v>36519515</v>
      </c>
      <c r="C26" s="32">
        <f>C27+C28+C29+C30+C31+C32+C33+C34+C35</f>
        <v>-166115</v>
      </c>
      <c r="D26" s="32">
        <f>B26+C26</f>
        <v>36353400</v>
      </c>
      <c r="E26" s="50">
        <f t="shared" ref="E26:P26" si="6">E27+E28+E29+E30+E31+E32+E33+E34+E35</f>
        <v>991690</v>
      </c>
      <c r="F26" s="50">
        <f>F27+F28+F29+F30+F31+F32+F33+F34+F35</f>
        <v>0</v>
      </c>
      <c r="G26" s="50">
        <f t="shared" si="6"/>
        <v>0</v>
      </c>
      <c r="H26" s="50">
        <f t="shared" si="6"/>
        <v>0</v>
      </c>
      <c r="I26" s="50">
        <f t="shared" si="6"/>
        <v>0</v>
      </c>
      <c r="J26" s="50">
        <f t="shared" si="6"/>
        <v>0</v>
      </c>
      <c r="K26" s="50">
        <f t="shared" si="6"/>
        <v>0</v>
      </c>
      <c r="L26" s="50">
        <f t="shared" si="6"/>
        <v>0</v>
      </c>
      <c r="M26" s="50">
        <f t="shared" si="6"/>
        <v>0</v>
      </c>
      <c r="N26" s="50">
        <f t="shared" si="6"/>
        <v>0</v>
      </c>
      <c r="O26" s="50">
        <f t="shared" si="6"/>
        <v>0</v>
      </c>
      <c r="P26" s="50">
        <f t="shared" si="6"/>
        <v>0</v>
      </c>
      <c r="Q26" s="61">
        <f>SUM(E26:P26)</f>
        <v>991690</v>
      </c>
    </row>
    <row r="27" spans="1:17" ht="23.25" x14ac:dyDescent="0.35">
      <c r="A27" s="11" t="s">
        <v>17</v>
      </c>
      <c r="B27" s="13">
        <v>11970223</v>
      </c>
      <c r="C27" s="12"/>
      <c r="D27" s="14">
        <f>B27+C27</f>
        <v>11970223</v>
      </c>
      <c r="E27" s="48">
        <v>991690</v>
      </c>
      <c r="F27" s="49"/>
      <c r="G27" s="49"/>
      <c r="H27" s="49"/>
      <c r="I27" s="49"/>
      <c r="J27" s="49"/>
      <c r="K27" s="49"/>
      <c r="L27" s="14"/>
      <c r="M27" s="14"/>
      <c r="N27" s="14"/>
      <c r="O27" s="14"/>
      <c r="P27" s="13"/>
      <c r="Q27" s="16">
        <f t="shared" si="3"/>
        <v>991690</v>
      </c>
    </row>
    <row r="28" spans="1:17" ht="23.25" x14ac:dyDescent="0.35">
      <c r="A28" s="11" t="s">
        <v>18</v>
      </c>
      <c r="B28" s="13">
        <v>2500000</v>
      </c>
      <c r="C28" s="12">
        <v>1783885</v>
      </c>
      <c r="D28" s="14">
        <f t="shared" ref="D28:D35" si="7">B28+C28</f>
        <v>4283885</v>
      </c>
      <c r="E28" s="48"/>
      <c r="F28" s="49"/>
      <c r="G28" s="49"/>
      <c r="H28" s="49"/>
      <c r="I28" s="49"/>
      <c r="J28" s="49"/>
      <c r="K28" s="49"/>
      <c r="L28" s="14"/>
      <c r="M28" s="14"/>
      <c r="N28" s="14"/>
      <c r="O28" s="14"/>
      <c r="P28" s="13"/>
      <c r="Q28" s="16">
        <f t="shared" si="3"/>
        <v>0</v>
      </c>
    </row>
    <row r="29" spans="1:17" ht="23.25" x14ac:dyDescent="0.35">
      <c r="A29" s="11" t="s">
        <v>19</v>
      </c>
      <c r="B29" s="13">
        <v>1450000</v>
      </c>
      <c r="C29" s="12">
        <v>450000</v>
      </c>
      <c r="D29" s="14">
        <f t="shared" si="7"/>
        <v>1900000</v>
      </c>
      <c r="E29" s="48"/>
      <c r="F29" s="49"/>
      <c r="G29" s="49"/>
      <c r="H29" s="49"/>
      <c r="I29" s="49"/>
      <c r="J29" s="49"/>
      <c r="K29" s="49"/>
      <c r="L29" s="14"/>
      <c r="M29" s="14"/>
      <c r="N29" s="14"/>
      <c r="O29" s="14"/>
      <c r="P29" s="13"/>
      <c r="Q29" s="16">
        <f t="shared" si="3"/>
        <v>0</v>
      </c>
    </row>
    <row r="30" spans="1:17" ht="23.25" x14ac:dyDescent="0.35">
      <c r="A30" s="11" t="s">
        <v>20</v>
      </c>
      <c r="B30" s="13">
        <v>13092</v>
      </c>
      <c r="C30" s="12">
        <v>100000</v>
      </c>
      <c r="D30" s="14">
        <f t="shared" si="7"/>
        <v>113092</v>
      </c>
      <c r="E30" s="48"/>
      <c r="F30" s="49"/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0</v>
      </c>
    </row>
    <row r="31" spans="1:17" ht="23.25" x14ac:dyDescent="0.35">
      <c r="A31" s="11" t="s">
        <v>21</v>
      </c>
      <c r="B31" s="13">
        <v>2700000</v>
      </c>
      <c r="C31" s="12">
        <v>-2300000</v>
      </c>
      <c r="D31" s="14">
        <f t="shared" si="7"/>
        <v>400000</v>
      </c>
      <c r="E31" s="48"/>
      <c r="F31" s="49"/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0</v>
      </c>
    </row>
    <row r="32" spans="1:17" ht="23.25" x14ac:dyDescent="0.35">
      <c r="A32" s="11" t="s">
        <v>22</v>
      </c>
      <c r="B32" s="13">
        <v>700000</v>
      </c>
      <c r="C32" s="12">
        <v>100000</v>
      </c>
      <c r="D32" s="14">
        <f t="shared" si="7"/>
        <v>800000</v>
      </c>
      <c r="E32" s="48"/>
      <c r="F32" s="49"/>
      <c r="G32" s="49"/>
      <c r="H32" s="49"/>
      <c r="I32" s="49"/>
      <c r="J32" s="49"/>
      <c r="K32" s="49"/>
      <c r="L32" s="14"/>
      <c r="M32" s="14"/>
      <c r="N32" s="14"/>
      <c r="O32" s="14"/>
      <c r="P32" s="13"/>
      <c r="Q32" s="16">
        <f t="shared" si="3"/>
        <v>0</v>
      </c>
    </row>
    <row r="33" spans="1:17" ht="23.25" x14ac:dyDescent="0.35">
      <c r="A33" s="11" t="s">
        <v>23</v>
      </c>
      <c r="B33" s="13">
        <v>12876200</v>
      </c>
      <c r="C33" s="12">
        <v>700000</v>
      </c>
      <c r="D33" s="14">
        <f t="shared" si="7"/>
        <v>13576200</v>
      </c>
      <c r="E33" s="48"/>
      <c r="F33" s="49"/>
      <c r="G33" s="49"/>
      <c r="H33" s="49"/>
      <c r="I33" s="49"/>
      <c r="J33" s="49"/>
      <c r="K33" s="49"/>
      <c r="L33" s="14"/>
      <c r="M33" s="14"/>
      <c r="N33" s="14"/>
      <c r="O33" s="14"/>
      <c r="P33" s="13"/>
      <c r="Q33" s="16">
        <f t="shared" si="3"/>
        <v>0</v>
      </c>
    </row>
    <row r="34" spans="1:17" ht="23.25" x14ac:dyDescent="0.35">
      <c r="A34" s="11" t="s">
        <v>24</v>
      </c>
      <c r="B34" s="31"/>
      <c r="C34" s="37"/>
      <c r="D34" s="14">
        <f t="shared" si="7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4310000</v>
      </c>
      <c r="C35" s="12">
        <v>-1000000</v>
      </c>
      <c r="D35" s="14">
        <f t="shared" si="7"/>
        <v>3310000</v>
      </c>
      <c r="E35" s="48"/>
      <c r="F35" s="49"/>
      <c r="G35" s="49"/>
      <c r="H35" s="49"/>
      <c r="I35" s="49"/>
      <c r="J35" s="49"/>
      <c r="K35" s="49"/>
      <c r="L35" s="14"/>
      <c r="M35" s="14"/>
      <c r="N35" s="14"/>
      <c r="O35" s="14"/>
      <c r="P35" s="13"/>
      <c r="Q35" s="16">
        <f t="shared" si="3"/>
        <v>0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5907898</v>
      </c>
      <c r="C52" s="32">
        <f t="shared" ref="C52" si="8">C53+C54+C55+C56+C57+C58+C59+C60+C61</f>
        <v>700000</v>
      </c>
      <c r="D52" s="32">
        <f>B52+C52</f>
        <v>6607898</v>
      </c>
      <c r="E52" s="50"/>
      <c r="F52" s="50">
        <f>F53+F54+F55+F56+F57+F58+F59+F60+F61</f>
        <v>0</v>
      </c>
      <c r="G52" s="50">
        <f t="shared" ref="G52:K52" si="9">G53+G54+G55+G56+G57+G58+G59+G60+G61</f>
        <v>0</v>
      </c>
      <c r="H52" s="50">
        <f t="shared" si="9"/>
        <v>0</v>
      </c>
      <c r="I52" s="50">
        <f t="shared" si="9"/>
        <v>0</v>
      </c>
      <c r="J52" s="50">
        <f t="shared" si="9"/>
        <v>0</v>
      </c>
      <c r="K52" s="50">
        <f t="shared" si="9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0</v>
      </c>
    </row>
    <row r="53" spans="1:17" ht="23.25" x14ac:dyDescent="0.35">
      <c r="A53" s="11" t="s">
        <v>43</v>
      </c>
      <c r="B53" s="13">
        <v>322898</v>
      </c>
      <c r="C53" s="12">
        <v>700000</v>
      </c>
      <c r="D53" s="14">
        <f>B53+C53</f>
        <v>1022898</v>
      </c>
      <c r="E53" s="48"/>
      <c r="F53" s="49"/>
      <c r="G53" s="49"/>
      <c r="H53" s="49"/>
      <c r="I53" s="49"/>
      <c r="J53" s="49"/>
      <c r="K53" s="49"/>
      <c r="L53" s="14"/>
      <c r="M53" s="14"/>
      <c r="N53" s="14"/>
      <c r="O53" s="14"/>
      <c r="P53" s="13"/>
      <c r="Q53" s="16">
        <f t="shared" si="3"/>
        <v>0</v>
      </c>
    </row>
    <row r="54" spans="1:17" ht="23.25" x14ac:dyDescent="0.35">
      <c r="A54" s="11" t="s">
        <v>44</v>
      </c>
      <c r="B54" s="33"/>
      <c r="C54" s="12"/>
      <c r="D54" s="14">
        <f t="shared" ref="D54:D61" si="10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0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>
        <v>5400000</v>
      </c>
      <c r="C56" s="12"/>
      <c r="D56" s="14">
        <f t="shared" si="10"/>
        <v>5400000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0"/>
        <v>185000</v>
      </c>
      <c r="E57" s="48"/>
      <c r="F57" s="49"/>
      <c r="G57" s="49"/>
      <c r="H57" s="49"/>
      <c r="I57" s="49"/>
      <c r="J57" s="49"/>
      <c r="K57" s="49"/>
      <c r="L57" s="14"/>
      <c r="M57" s="14"/>
      <c r="N57" s="14"/>
      <c r="O57" s="14"/>
      <c r="P57" s="13"/>
      <c r="Q57" s="16">
        <f t="shared" si="3"/>
        <v>0</v>
      </c>
    </row>
    <row r="58" spans="1:17" ht="23.25" x14ac:dyDescent="0.35">
      <c r="A58" s="11" t="s">
        <v>48</v>
      </c>
      <c r="B58" s="31"/>
      <c r="C58" s="12"/>
      <c r="D58" s="14">
        <f t="shared" si="10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0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0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0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0</v>
      </c>
      <c r="D62" s="32">
        <f>B62+C62</f>
        <v>1187777</v>
      </c>
      <c r="E62" s="48"/>
      <c r="F62" s="49"/>
      <c r="G62" s="54"/>
      <c r="H62" s="49"/>
      <c r="I62" s="49"/>
      <c r="J62" s="54">
        <v>1187777.5</v>
      </c>
      <c r="K62" s="56">
        <v>0</v>
      </c>
      <c r="L62" s="14"/>
      <c r="M62" s="14"/>
      <c r="N62" s="14"/>
      <c r="O62" s="14"/>
      <c r="P62" s="17"/>
      <c r="Q62" s="62">
        <f>SUM(E62:P62)</f>
        <v>1187777.5</v>
      </c>
    </row>
    <row r="63" spans="1:17" ht="27.75" x14ac:dyDescent="0.65">
      <c r="A63" s="11" t="s">
        <v>53</v>
      </c>
      <c r="B63" s="21">
        <v>1187777</v>
      </c>
      <c r="C63" s="12"/>
      <c r="D63" s="15">
        <f>B63+C63</f>
        <v>1187777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175132118</v>
      </c>
      <c r="C73" s="26"/>
      <c r="D73" s="47">
        <f>D10+D16+D26+D52+D62</f>
        <v>175132118</v>
      </c>
      <c r="E73" s="47">
        <f>E10+E16+E26+E52+E62</f>
        <v>10573122.52</v>
      </c>
      <c r="F73" s="47">
        <f t="shared" ref="F73:P73" si="11">F10+F16+F26+F52</f>
        <v>0</v>
      </c>
      <c r="G73" s="47">
        <f t="shared" si="11"/>
        <v>0</v>
      </c>
      <c r="H73" s="47">
        <f t="shared" si="11"/>
        <v>0</v>
      </c>
      <c r="I73" s="47">
        <f t="shared" si="11"/>
        <v>0</v>
      </c>
      <c r="J73" s="47">
        <f t="shared" si="11"/>
        <v>0</v>
      </c>
      <c r="K73" s="47">
        <f t="shared" si="11"/>
        <v>0</v>
      </c>
      <c r="L73" s="47">
        <f t="shared" si="11"/>
        <v>0</v>
      </c>
      <c r="M73" s="47">
        <f t="shared" si="11"/>
        <v>0</v>
      </c>
      <c r="N73" s="47">
        <f t="shared" si="11"/>
        <v>0</v>
      </c>
      <c r="O73" s="47">
        <f t="shared" si="11"/>
        <v>0</v>
      </c>
      <c r="P73" s="47">
        <f t="shared" si="11"/>
        <v>0</v>
      </c>
      <c r="Q73" s="27">
        <f>SUM(E73:P73)</f>
        <v>10573122.52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2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2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2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2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2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2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2"/>
        <v>0</v>
      </c>
    </row>
    <row r="82" spans="1:17" ht="23.25" x14ac:dyDescent="0.25">
      <c r="A82" s="29" t="s">
        <v>62</v>
      </c>
      <c r="B82" s="29">
        <f>B9</f>
        <v>175132118</v>
      </c>
      <c r="C82" s="29"/>
      <c r="D82" s="29">
        <f>D73</f>
        <v>175132118</v>
      </c>
      <c r="E82" s="29">
        <f>E73</f>
        <v>10573122.52</v>
      </c>
      <c r="F82" s="29">
        <f t="shared" ref="F82:O82" si="13">F73</f>
        <v>0</v>
      </c>
      <c r="G82" s="29">
        <f t="shared" si="13"/>
        <v>0</v>
      </c>
      <c r="H82" s="29">
        <f t="shared" si="13"/>
        <v>0</v>
      </c>
      <c r="I82" s="29">
        <f t="shared" si="13"/>
        <v>0</v>
      </c>
      <c r="J82" s="29">
        <f t="shared" si="13"/>
        <v>0</v>
      </c>
      <c r="K82" s="29">
        <f t="shared" si="13"/>
        <v>0</v>
      </c>
      <c r="L82" s="29">
        <f t="shared" si="13"/>
        <v>0</v>
      </c>
      <c r="M82" s="29">
        <f t="shared" si="13"/>
        <v>0</v>
      </c>
      <c r="N82" s="29">
        <f t="shared" si="13"/>
        <v>0</v>
      </c>
      <c r="O82" s="29">
        <f t="shared" si="13"/>
        <v>0</v>
      </c>
      <c r="P82" s="29">
        <f>P73</f>
        <v>0</v>
      </c>
      <c r="Q82" s="29">
        <f>SUM(E82:P82)</f>
        <v>10573122.52</v>
      </c>
    </row>
    <row r="83" spans="1:17" ht="18" customHeight="1" x14ac:dyDescent="0.65"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ht="18.75" x14ac:dyDescent="0.3">
      <c r="A84" s="64" t="s">
        <v>100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8.75" x14ac:dyDescent="0.3">
      <c r="A85" s="64" t="s">
        <v>108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8.75" x14ac:dyDescent="0.3">
      <c r="A86" s="64" t="s">
        <v>109</v>
      </c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8.75" x14ac:dyDescent="0.3">
      <c r="A87" s="65"/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8.75" x14ac:dyDescent="0.3">
      <c r="A88" s="66" t="s">
        <v>101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8.75" x14ac:dyDescent="0.3">
      <c r="A89" s="64" t="s">
        <v>102</v>
      </c>
    </row>
    <row r="90" spans="1:17" ht="18.75" x14ac:dyDescent="0.3">
      <c r="A90" s="64" t="s">
        <v>103</v>
      </c>
    </row>
    <row r="91" spans="1:17" ht="18.75" x14ac:dyDescent="0.3">
      <c r="A91" s="64" t="s">
        <v>104</v>
      </c>
    </row>
    <row r="92" spans="1:17" ht="18.75" x14ac:dyDescent="0.3">
      <c r="A92" s="64" t="s">
        <v>105</v>
      </c>
    </row>
    <row r="93" spans="1:17" ht="18.75" x14ac:dyDescent="0.3">
      <c r="A93" s="64" t="s">
        <v>106</v>
      </c>
    </row>
    <row r="94" spans="1:17" ht="18.75" x14ac:dyDescent="0.3">
      <c r="A94" s="64" t="s">
        <v>107</v>
      </c>
    </row>
    <row r="102" spans="6:9" ht="26.25" x14ac:dyDescent="0.4">
      <c r="F102" s="78" t="s">
        <v>97</v>
      </c>
      <c r="G102" s="79"/>
      <c r="H102" s="79"/>
      <c r="I102" s="79"/>
    </row>
    <row r="103" spans="6:9" ht="28.5" x14ac:dyDescent="0.45">
      <c r="F103" s="80" t="s">
        <v>110</v>
      </c>
      <c r="G103" s="80"/>
      <c r="H103" s="80"/>
      <c r="I103" s="80"/>
    </row>
    <row r="104" spans="6:9" ht="28.5" x14ac:dyDescent="0.45">
      <c r="F104" s="80" t="s">
        <v>98</v>
      </c>
      <c r="G104" s="80"/>
      <c r="H104" s="80"/>
      <c r="I104" s="80"/>
    </row>
  </sheetData>
  <mergeCells count="12">
    <mergeCell ref="F102:I102"/>
    <mergeCell ref="F103:I103"/>
    <mergeCell ref="F104:I104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2024-01-30T18:42:07Z</cp:lastPrinted>
  <dcterms:created xsi:type="dcterms:W3CDTF">2021-07-29T18:58:50Z</dcterms:created>
  <dcterms:modified xsi:type="dcterms:W3CDTF">2024-03-19T15:39:09Z</dcterms:modified>
</cp:coreProperties>
</file>