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esktop\TIC Transparencia\TI'C OCTUBRE 2023\"/>
    </mc:Choice>
  </mc:AlternateContent>
  <xr:revisionPtr revIDLastSave="0" documentId="13_ncr:1_{50408EF7-D69D-4916-8CD0-8C45C29237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N52" i="2" l="1"/>
  <c r="J9" i="2" l="1"/>
  <c r="K9" i="2"/>
  <c r="L52" i="2"/>
  <c r="L9" i="2" s="1"/>
  <c r="C73" i="2"/>
  <c r="C16" i="2"/>
  <c r="B10" i="2"/>
  <c r="C10" i="2"/>
  <c r="C12" i="2"/>
  <c r="B73" i="2"/>
  <c r="B82" i="2"/>
  <c r="C26" i="2"/>
  <c r="D26" i="2" s="1"/>
  <c r="B26" i="2"/>
  <c r="D27" i="2"/>
  <c r="E10" i="2"/>
  <c r="O82" i="2"/>
  <c r="P82" i="2"/>
  <c r="G52" i="2"/>
  <c r="H52" i="2"/>
  <c r="H9" i="2" s="1"/>
  <c r="I52" i="2"/>
  <c r="J52" i="2"/>
  <c r="K52" i="2"/>
  <c r="F52" i="2"/>
  <c r="Q15" i="2"/>
  <c r="P10" i="2"/>
  <c r="I26" i="2"/>
  <c r="K26" i="2"/>
  <c r="L26" i="2"/>
  <c r="M26" i="2"/>
  <c r="N26" i="2"/>
  <c r="O26" i="2"/>
  <c r="P26" i="2"/>
  <c r="F16" i="2"/>
  <c r="G16" i="2"/>
  <c r="H16" i="2"/>
  <c r="I16" i="2"/>
  <c r="J16" i="2"/>
  <c r="K16" i="2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L73" i="2" l="1"/>
  <c r="L82" i="2" s="1"/>
  <c r="K73" i="2"/>
  <c r="K82" i="2" s="1"/>
  <c r="J73" i="2"/>
  <c r="J82" i="2" s="1"/>
  <c r="I73" i="2"/>
  <c r="I82" i="2" s="1"/>
  <c r="I9" i="2"/>
  <c r="Q52" i="2"/>
  <c r="F73" i="2"/>
  <c r="F82" i="2" s="1"/>
  <c r="Q16" i="2"/>
  <c r="P9" i="2"/>
  <c r="P73" i="2" l="1"/>
  <c r="O10" i="2" l="1"/>
  <c r="C62" i="2" l="1"/>
  <c r="B62" i="2"/>
  <c r="D62" i="2" s="1"/>
  <c r="O52" i="2"/>
  <c r="N10" i="2"/>
  <c r="N9" i="2" s="1"/>
  <c r="O73" i="2" l="1"/>
  <c r="O9" i="2"/>
  <c r="M52" i="2" l="1"/>
  <c r="M10" i="2"/>
  <c r="Q10" i="2" s="1"/>
  <c r="M9" i="2" l="1"/>
  <c r="N73" i="2"/>
  <c r="N82" i="2" s="1"/>
  <c r="M73" i="2"/>
  <c r="M82" i="2" s="1"/>
  <c r="Q62" i="2" l="1"/>
  <c r="Q63" i="2"/>
  <c r="H26" i="2" l="1"/>
  <c r="G26" i="2"/>
  <c r="G73" i="2" s="1"/>
  <c r="G82" i="2" s="1"/>
  <c r="E26" i="2"/>
  <c r="H73" i="2" l="1"/>
  <c r="H82" i="2" s="1"/>
  <c r="Q82" i="2" s="1"/>
  <c r="E9" i="2"/>
  <c r="E73" i="2"/>
  <c r="G9" i="2"/>
  <c r="F9" i="2"/>
  <c r="Q26" i="2"/>
  <c r="Q11" i="2"/>
  <c r="C52" i="2"/>
  <c r="B52" i="2"/>
  <c r="B16" i="2"/>
  <c r="D16" i="2"/>
  <c r="D73" i="2" s="1"/>
  <c r="D52" i="2" l="1"/>
  <c r="E82" i="2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9" i="2"/>
  <c r="C82" i="2" s="1"/>
  <c r="B9" i="2"/>
  <c r="D9" i="2" l="1"/>
  <c r="D10" i="2"/>
  <c r="D82" i="2" s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<sst xmlns="http://schemas.openxmlformats.org/spreadsheetml/2006/main" count="101" uniqueCount="101">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</sst>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43" fontId="8" fillId="0" borderId="0" xfId="1" applyFont="1"/>
    <xf numFmtId="0" fontId="10" fillId="0" borderId="1" xfId="0" applyFont="1" applyBorder="1" applyAlignment="1">
      <alignment horizontal="left"/>
    </xf>
    <xf numFmtId="44" fontId="10" fillId="0" borderId="1" xfId="0" applyNumberFormat="1" applyFont="1" applyBorder="1"/>
    <xf numFmtId="0" fontId="10" fillId="0" borderId="0" xfId="0" applyFont="1" applyAlignment="1">
      <alignment horizontal="left" indent="1"/>
    </xf>
    <xf numFmtId="4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44" fontId="11" fillId="0" borderId="0" xfId="0" applyNumberFormat="1" applyFont="1" applyAlignment="1">
      <alignment horizontal="right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1" fillId="0" borderId="0" xfId="1" applyFont="1" applyAlignment="1">
      <alignment horizontal="right"/>
    </xf>
    <xf numFmtId="43" fontId="11" fillId="0" borderId="0" xfId="0" applyNumberFormat="1" applyFont="1"/>
    <xf numFmtId="43" fontId="10" fillId="0" borderId="0" xfId="1" applyFont="1" applyAlignment="1">
      <alignment vertical="center" wrapText="1"/>
    </xf>
    <xf numFmtId="44" fontId="10" fillId="0" borderId="0" xfId="0" applyNumberFormat="1" applyFont="1" applyAlignment="1">
      <alignment horizontal="right"/>
    </xf>
    <xf numFmtId="43" fontId="10" fillId="0" borderId="0" xfId="1" applyFont="1"/>
    <xf numFmtId="43" fontId="10" fillId="0" borderId="0" xfId="0" applyNumberFormat="1" applyFont="1"/>
    <xf numFmtId="44" fontId="11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166" fontId="10" fillId="0" borderId="1" xfId="0" applyNumberFormat="1" applyFont="1" applyBorder="1" applyAlignment="1">
      <alignment vertical="center" wrapText="1"/>
    </xf>
    <xf numFmtId="166" fontId="11" fillId="0" borderId="0" xfId="0" applyNumberFormat="1" applyFont="1"/>
    <xf numFmtId="165" fontId="10" fillId="4" borderId="2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43" fontId="14" fillId="0" borderId="0" xfId="1" applyFont="1" applyAlignment="1">
      <alignment vertical="center" wrapText="1"/>
    </xf>
    <xf numFmtId="4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44" fontId="14" fillId="0" borderId="0" xfId="0" applyNumberFormat="1" applyFont="1"/>
    <xf numFmtId="43" fontId="10" fillId="0" borderId="0" xfId="1" applyFont="1" applyBorder="1"/>
    <xf numFmtId="2" fontId="11" fillId="0" borderId="0" xfId="0" applyNumberFormat="1" applyFont="1" applyAlignment="1">
      <alignment horizontal="right"/>
    </xf>
    <xf numFmtId="167" fontId="10" fillId="0" borderId="1" xfId="0" applyNumberFormat="1" applyFont="1" applyBorder="1"/>
    <xf numFmtId="167" fontId="14" fillId="0" borderId="0" xfId="1" applyNumberFormat="1" applyFont="1" applyAlignment="1">
      <alignment horizontal="right" vertical="center" wrapText="1"/>
    </xf>
    <xf numFmtId="167" fontId="15" fillId="0" borderId="0" xfId="0" applyNumberFormat="1" applyFont="1"/>
    <xf numFmtId="43" fontId="10" fillId="0" borderId="0" xfId="1" applyFont="1" applyBorder="1" applyAlignment="1">
      <alignment horizontal="right" vertical="center" wrapText="1"/>
    </xf>
    <xf numFmtId="43" fontId="10" fillId="0" borderId="0" xfId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43" fontId="11" fillId="0" borderId="0" xfId="1" applyFont="1" applyBorder="1"/>
    <xf numFmtId="165" fontId="10" fillId="5" borderId="2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vertical="center" wrapText="1"/>
    </xf>
    <xf numFmtId="167" fontId="11" fillId="0" borderId="0" xfId="1" applyNumberFormat="1" applyFont="1" applyAlignment="1">
      <alignment vertical="center" wrapText="1"/>
    </xf>
    <xf numFmtId="167" fontId="11" fillId="0" borderId="0" xfId="1" applyNumberFormat="1" applyFont="1"/>
    <xf numFmtId="167" fontId="14" fillId="0" borderId="0" xfId="1" applyNumberFormat="1" applyFont="1" applyAlignment="1">
      <alignment vertical="center" wrapText="1"/>
    </xf>
    <xf numFmtId="167" fontId="11" fillId="0" borderId="0" xfId="1" applyNumberFormat="1" applyFont="1" applyAlignment="1">
      <alignment horizontal="right"/>
    </xf>
    <xf numFmtId="167" fontId="10" fillId="0" borderId="0" xfId="1" applyNumberFormat="1" applyFont="1" applyAlignment="1">
      <alignment vertical="center" wrapText="1"/>
    </xf>
    <xf numFmtId="167" fontId="10" fillId="0" borderId="0" xfId="1" applyNumberFormat="1" applyFont="1"/>
    <xf numFmtId="167" fontId="14" fillId="0" borderId="0" xfId="1" applyNumberFormat="1" applyFont="1"/>
    <xf numFmtId="167" fontId="2" fillId="3" borderId="7" xfId="0" applyNumberFormat="1" applyFont="1" applyFill="1" applyBorder="1" applyAlignment="1">
      <alignment horizontal="center"/>
    </xf>
    <xf numFmtId="167" fontId="15" fillId="0" borderId="0" xfId="1" applyNumberFormat="1" applyFont="1"/>
    <xf numFmtId="167" fontId="11" fillId="0" borderId="0" xfId="1" applyNumberFormat="1" applyFont="1" applyBorder="1"/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7" fontId="10" fillId="0" borderId="0" xfId="1" applyNumberFormat="1" applyFont="1" applyBorder="1" applyAlignment="1">
      <alignment vertical="center" wrapText="1"/>
    </xf>
    <xf numFmtId="167" fontId="14" fillId="0" borderId="0" xfId="0" applyNumberFormat="1" applyFont="1"/>
    <xf numFmtId="167" fontId="11" fillId="0" borderId="0" xfId="0" applyNumberFormat="1" applyFont="1"/>
    <xf numFmtId="43" fontId="10" fillId="0" borderId="1" xfId="1" applyFont="1" applyBorder="1"/>
    <xf numFmtId="43" fontId="16" fillId="0" borderId="0" xfId="1" applyFont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91"/>
  <sheetViews>
    <sheetView showGridLines="0" tabSelected="1" topLeftCell="I34" zoomScale="70" zoomScaleNormal="70" workbookViewId="0">
      <selection activeCell="J34" sqref="J34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0.140625" customWidth="1"/>
    <col min="8" max="8" width="30.85546875" customWidth="1"/>
    <col min="9" max="9" width="30.42578125" customWidth="1"/>
    <col min="10" max="10" width="31.85546875" customWidth="1"/>
    <col min="11" max="11" width="30.140625" customWidth="1"/>
    <col min="12" max="12" width="30.42578125" customWidth="1"/>
    <col min="13" max="13" width="32" customWidth="1"/>
    <col min="14" max="14" width="30.7109375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71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8" ht="21" customHeight="1" x14ac:dyDescent="0.25">
      <c r="A3" s="73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8" ht="15.75" x14ac:dyDescent="0.25">
      <c r="A4" s="78" t="s">
        <v>99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5.75" customHeight="1" x14ac:dyDescent="0.25">
      <c r="A5" s="80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ht="15.75" customHeight="1" x14ac:dyDescent="0.25">
      <c r="A6" s="67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25.5" customHeight="1" x14ac:dyDescent="0.25">
      <c r="A7" s="75" t="s">
        <v>63</v>
      </c>
      <c r="B7" s="76" t="s">
        <v>85</v>
      </c>
      <c r="C7" s="57" t="s">
        <v>90</v>
      </c>
      <c r="D7" s="76" t="s">
        <v>88</v>
      </c>
      <c r="E7" s="68" t="s">
        <v>83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8" x14ac:dyDescent="0.25">
      <c r="A8" s="75"/>
      <c r="B8" s="77"/>
      <c r="C8" s="58" t="s">
        <v>91</v>
      </c>
      <c r="D8" s="77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4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5">
        <f>E10+E16+E26</f>
        <v>12310513.949999999</v>
      </c>
      <c r="F9" s="45">
        <f>F10+F16+F26</f>
        <v>15711103.34</v>
      </c>
      <c r="G9" s="45">
        <f t="shared" ref="G9:P9" si="0">G10+G16+G26</f>
        <v>11547687.550000001</v>
      </c>
      <c r="H9" s="45">
        <f>H10+H16+H26+H52</f>
        <v>12182348.969999999</v>
      </c>
      <c r="I9" s="45">
        <f>I10+I16+I26</f>
        <v>11411822.51</v>
      </c>
      <c r="J9" s="45">
        <f>J10+J16+J26+J52</f>
        <v>12638673.18</v>
      </c>
      <c r="K9" s="45">
        <f>K10+K16+K26+K52</f>
        <v>12405910</v>
      </c>
      <c r="L9" s="45">
        <f>L10+L16+L26+L52</f>
        <v>12373128.030000001</v>
      </c>
      <c r="M9" s="45">
        <f t="shared" si="0"/>
        <v>11537633.77</v>
      </c>
      <c r="N9" s="45">
        <f>N10+N16+N26+N52</f>
        <v>13041944.92</v>
      </c>
      <c r="O9" s="45">
        <f t="shared" si="0"/>
        <v>0</v>
      </c>
      <c r="P9" s="45">
        <f t="shared" si="0"/>
        <v>0</v>
      </c>
      <c r="Q9" s="37">
        <f>SUM(E9:P9)</f>
        <v>125160766.22</v>
      </c>
    </row>
    <row r="10" spans="1:18" ht="27.75" x14ac:dyDescent="0.35">
      <c r="A10" s="8" t="s">
        <v>1</v>
      </c>
      <c r="B10" s="29">
        <f>B11+B12+B13+B14+B15</f>
        <v>116934000</v>
      </c>
      <c r="C10" s="29">
        <f>C11+C12+C13+C14+C15</f>
        <v>0</v>
      </c>
      <c r="D10" s="29">
        <f>B10+C10</f>
        <v>116934000</v>
      </c>
      <c r="E10" s="38">
        <f>E11+E12+E13+E14+E15</f>
        <v>8986705.5</v>
      </c>
      <c r="F10" s="38">
        <f t="shared" ref="F10:K10" si="1">F11+F12+F13+F14+F15</f>
        <v>8981015.5</v>
      </c>
      <c r="G10" s="38">
        <f t="shared" si="1"/>
        <v>8963252</v>
      </c>
      <c r="H10" s="38">
        <f t="shared" si="1"/>
        <v>8961624.5</v>
      </c>
      <c r="I10" s="38">
        <f t="shared" si="1"/>
        <v>8982013</v>
      </c>
      <c r="J10" s="38">
        <f t="shared" si="1"/>
        <v>8982513</v>
      </c>
      <c r="K10" s="38">
        <f t="shared" si="1"/>
        <v>8983040.5</v>
      </c>
      <c r="L10" s="39">
        <f>L11+L12+L15</f>
        <v>8973263</v>
      </c>
      <c r="M10" s="39">
        <f>M11+M12+M15</f>
        <v>8978885.5</v>
      </c>
      <c r="N10" s="39">
        <f>N11+N12+N15</f>
        <v>8974395.5</v>
      </c>
      <c r="O10" s="39">
        <f>O11+O12+O14+O15</f>
        <v>0</v>
      </c>
      <c r="P10" s="39">
        <f>P11+P12+P14+P15</f>
        <v>0</v>
      </c>
      <c r="Q10" s="39">
        <f>SUM(E10:P10)</f>
        <v>89766708</v>
      </c>
    </row>
    <row r="11" spans="1:18" ht="23.25" x14ac:dyDescent="0.35">
      <c r="A11" s="11" t="s">
        <v>2</v>
      </c>
      <c r="B11" s="63">
        <v>111456000</v>
      </c>
      <c r="C11" s="12">
        <v>4560000</v>
      </c>
      <c r="D11" s="15">
        <f>B11+C11</f>
        <v>116016000</v>
      </c>
      <c r="E11" s="47">
        <v>8578000</v>
      </c>
      <c r="F11" s="48">
        <v>8571500</v>
      </c>
      <c r="G11" s="48">
        <v>8562000</v>
      </c>
      <c r="H11" s="48">
        <v>8563000</v>
      </c>
      <c r="I11" s="48">
        <v>8577500</v>
      </c>
      <c r="J11" s="48">
        <v>8578000</v>
      </c>
      <c r="K11" s="48">
        <v>8578000</v>
      </c>
      <c r="L11" s="14">
        <v>8578000</v>
      </c>
      <c r="M11" s="14">
        <v>8578000</v>
      </c>
      <c r="N11" s="15">
        <v>8576500</v>
      </c>
      <c r="O11" s="14"/>
      <c r="P11" s="13"/>
      <c r="Q11" s="16">
        <f>SUM(E11:P11)</f>
        <v>85740500</v>
      </c>
    </row>
    <row r="12" spans="1:18" ht="23.25" x14ac:dyDescent="0.35">
      <c r="A12" s="11" t="s">
        <v>3</v>
      </c>
      <c r="B12" s="63">
        <v>3000000</v>
      </c>
      <c r="C12" s="12">
        <f>-4560000</f>
        <v>-4560000</v>
      </c>
      <c r="D12" s="15">
        <f t="shared" ref="D12:D15" si="2">B12+C12</f>
        <v>-1560000</v>
      </c>
      <c r="E12" s="47">
        <v>247362.5</v>
      </c>
      <c r="F12" s="48">
        <v>248172.5</v>
      </c>
      <c r="G12" s="48">
        <v>241137.5</v>
      </c>
      <c r="H12" s="48">
        <v>238510</v>
      </c>
      <c r="I12" s="48">
        <v>243170</v>
      </c>
      <c r="J12" s="48">
        <v>243170</v>
      </c>
      <c r="K12" s="48">
        <v>243697.5</v>
      </c>
      <c r="L12" s="14">
        <v>233920</v>
      </c>
      <c r="M12" s="14">
        <v>239542.5</v>
      </c>
      <c r="N12" s="14">
        <v>236552.5</v>
      </c>
      <c r="O12" s="14"/>
      <c r="P12" s="13"/>
      <c r="Q12" s="16">
        <f t="shared" ref="Q12:Q74" si="3">SUM(E12:P12)</f>
        <v>2415235</v>
      </c>
    </row>
    <row r="13" spans="1:18" ht="23.25" x14ac:dyDescent="0.35">
      <c r="A13" s="11" t="s">
        <v>4</v>
      </c>
      <c r="B13" s="30"/>
      <c r="C13" s="12"/>
      <c r="D13" s="15">
        <f t="shared" si="2"/>
        <v>0</v>
      </c>
      <c r="E13" s="47"/>
      <c r="F13" s="48"/>
      <c r="G13" s="48"/>
      <c r="H13" s="48"/>
      <c r="I13" s="48"/>
      <c r="J13" s="48"/>
      <c r="K13" s="48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0"/>
      <c r="C14" s="12"/>
      <c r="D14" s="15">
        <f t="shared" si="2"/>
        <v>0</v>
      </c>
      <c r="E14" s="47"/>
      <c r="F14" s="48"/>
      <c r="G14" s="48"/>
      <c r="H14" s="48"/>
      <c r="I14" s="48"/>
      <c r="J14" s="48"/>
      <c r="K14" s="48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3">
        <v>2478000</v>
      </c>
      <c r="C15" s="12"/>
      <c r="D15" s="15">
        <f t="shared" si="2"/>
        <v>2478000</v>
      </c>
      <c r="E15" s="47">
        <v>161343</v>
      </c>
      <c r="F15" s="48">
        <v>161343</v>
      </c>
      <c r="G15" s="48">
        <v>160114.5</v>
      </c>
      <c r="H15" s="48">
        <v>160114.5</v>
      </c>
      <c r="I15" s="48">
        <v>161343</v>
      </c>
      <c r="J15" s="48">
        <v>161343</v>
      </c>
      <c r="K15" s="48">
        <v>161343</v>
      </c>
      <c r="L15" s="14">
        <v>161343</v>
      </c>
      <c r="M15" s="14">
        <v>161343</v>
      </c>
      <c r="N15" s="14">
        <v>161343</v>
      </c>
      <c r="O15" s="14"/>
      <c r="P15" s="13"/>
      <c r="Q15" s="16">
        <f t="shared" si="3"/>
        <v>1610973</v>
      </c>
    </row>
    <row r="16" spans="1:18" ht="27.75" x14ac:dyDescent="0.65">
      <c r="A16" s="8" t="s">
        <v>7</v>
      </c>
      <c r="B16" s="31">
        <f>B17+B18+B19+B20+B21+B22+B23+B24+B25</f>
        <v>13166820</v>
      </c>
      <c r="C16" s="31">
        <f>C17+C18+C19+C20+C21+C22+C23+C24+C25</f>
        <v>-1400801</v>
      </c>
      <c r="D16" s="31">
        <f t="shared" ref="D16" si="4">D17+D18+D19+D20+D21+D22+D23+D24+D25</f>
        <v>11766019</v>
      </c>
      <c r="E16" s="49">
        <f>E17+E18+E19+E20+E21+E22+E23+E24+E25</f>
        <v>851699.02999999991</v>
      </c>
      <c r="F16" s="49">
        <f t="shared" ref="F16:P16" si="5">F17+F18+F19+F20+F21+F22+F23+F24+F25</f>
        <v>1726524.93</v>
      </c>
      <c r="G16" s="49">
        <f t="shared" si="5"/>
        <v>951065.54999999993</v>
      </c>
      <c r="H16" s="49">
        <f t="shared" si="5"/>
        <v>792249.9</v>
      </c>
      <c r="I16" s="49">
        <f t="shared" si="5"/>
        <v>662155.51</v>
      </c>
      <c r="J16" s="49">
        <f t="shared" si="5"/>
        <v>505149.83</v>
      </c>
      <c r="K16" s="49">
        <f t="shared" si="5"/>
        <v>785474.37</v>
      </c>
      <c r="L16" s="49">
        <f t="shared" si="5"/>
        <v>1120208.22</v>
      </c>
      <c r="M16" s="49">
        <f t="shared" si="5"/>
        <v>950648.2699999999</v>
      </c>
      <c r="N16" s="49">
        <f t="shared" si="5"/>
        <v>1521522.9200000002</v>
      </c>
      <c r="O16" s="49">
        <f t="shared" si="5"/>
        <v>0</v>
      </c>
      <c r="P16" s="49">
        <f t="shared" si="5"/>
        <v>0</v>
      </c>
      <c r="Q16" s="60">
        <f>SUM(E16:P16)</f>
        <v>9866698.5299999993</v>
      </c>
    </row>
    <row r="17" spans="1:17" ht="23.25" x14ac:dyDescent="0.35">
      <c r="A17" s="11" t="s">
        <v>8</v>
      </c>
      <c r="B17" s="63">
        <v>5963885</v>
      </c>
      <c r="C17" s="21">
        <v>-1313925.94</v>
      </c>
      <c r="D17" s="14">
        <f>B17+C17</f>
        <v>4649959.0600000005</v>
      </c>
      <c r="E17" s="47">
        <v>429569.67</v>
      </c>
      <c r="F17" s="48">
        <v>424108.63</v>
      </c>
      <c r="G17" s="48">
        <v>423936.19</v>
      </c>
      <c r="H17" s="48">
        <v>202813.04</v>
      </c>
      <c r="I17" s="48">
        <v>205026.15</v>
      </c>
      <c r="J17" s="48"/>
      <c r="K17" s="48">
        <v>275140.01</v>
      </c>
      <c r="L17" s="14">
        <v>618976.36</v>
      </c>
      <c r="M17" s="14">
        <v>493543.91</v>
      </c>
      <c r="N17" s="14">
        <v>1064418.56</v>
      </c>
      <c r="O17" s="14"/>
      <c r="P17" s="13"/>
      <c r="Q17" s="16">
        <f t="shared" si="3"/>
        <v>4137532.52</v>
      </c>
    </row>
    <row r="18" spans="1:17" ht="23.25" x14ac:dyDescent="0.35">
      <c r="A18" s="11" t="s">
        <v>9</v>
      </c>
      <c r="B18" s="63">
        <v>470000</v>
      </c>
      <c r="C18" s="21"/>
      <c r="D18" s="14">
        <f t="shared" ref="D18:D25" si="6">B18+C18</f>
        <v>470000</v>
      </c>
      <c r="E18" s="47"/>
      <c r="F18" s="48"/>
      <c r="G18" s="48">
        <v>105000</v>
      </c>
      <c r="H18" s="48">
        <v>35000</v>
      </c>
      <c r="I18" s="48">
        <v>35000</v>
      </c>
      <c r="J18" s="48"/>
      <c r="K18" s="48"/>
      <c r="L18" s="14">
        <v>35000</v>
      </c>
      <c r="M18" s="14">
        <v>35000</v>
      </c>
      <c r="N18" s="14">
        <v>35000</v>
      </c>
      <c r="O18" s="14"/>
      <c r="P18" s="13"/>
      <c r="Q18" s="16">
        <f t="shared" si="3"/>
        <v>280000</v>
      </c>
    </row>
    <row r="19" spans="1:17" ht="23.25" x14ac:dyDescent="0.35">
      <c r="A19" s="11" t="s">
        <v>10</v>
      </c>
      <c r="B19" s="63">
        <v>4983892</v>
      </c>
      <c r="C19" s="12"/>
      <c r="D19" s="14">
        <f t="shared" si="6"/>
        <v>4983892</v>
      </c>
      <c r="E19" s="47">
        <v>415150</v>
      </c>
      <c r="F19" s="48">
        <v>415150</v>
      </c>
      <c r="G19" s="48">
        <v>415150</v>
      </c>
      <c r="H19" s="48">
        <v>415150</v>
      </c>
      <c r="I19" s="48">
        <v>415150</v>
      </c>
      <c r="J19" s="48">
        <v>415150</v>
      </c>
      <c r="K19" s="48">
        <v>415150</v>
      </c>
      <c r="L19" s="14">
        <v>415150</v>
      </c>
      <c r="M19" s="14">
        <v>415125</v>
      </c>
      <c r="N19" s="14">
        <v>415125</v>
      </c>
      <c r="O19" s="14"/>
      <c r="P19" s="13"/>
      <c r="Q19" s="16">
        <f t="shared" si="3"/>
        <v>4151450</v>
      </c>
    </row>
    <row r="20" spans="1:17" ht="23.25" x14ac:dyDescent="0.35">
      <c r="A20" s="11" t="s">
        <v>11</v>
      </c>
      <c r="B20" s="63">
        <v>150000</v>
      </c>
      <c r="C20" s="12"/>
      <c r="D20" s="14">
        <f t="shared" si="6"/>
        <v>150000</v>
      </c>
      <c r="E20" s="47"/>
      <c r="F20" s="48"/>
      <c r="G20" s="48"/>
      <c r="H20" s="48"/>
      <c r="I20" s="48"/>
      <c r="J20" s="48"/>
      <c r="K20" s="48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3">
        <v>460204</v>
      </c>
      <c r="C21" s="12">
        <v>-3596</v>
      </c>
      <c r="D21" s="14">
        <f t="shared" si="6"/>
        <v>456608</v>
      </c>
      <c r="E21" s="47"/>
      <c r="F21" s="48"/>
      <c r="G21" s="50"/>
      <c r="H21" s="48">
        <v>132307.5</v>
      </c>
      <c r="I21" s="48"/>
      <c r="J21" s="48"/>
      <c r="K21" s="48">
        <v>88205</v>
      </c>
      <c r="L21" s="14">
        <v>44102.5</v>
      </c>
      <c r="M21" s="14"/>
      <c r="N21" s="14"/>
      <c r="O21" s="14"/>
      <c r="P21" s="13"/>
      <c r="Q21" s="16">
        <f t="shared" si="3"/>
        <v>264615</v>
      </c>
    </row>
    <row r="22" spans="1:17" ht="23.25" x14ac:dyDescent="0.35">
      <c r="A22" s="11" t="s">
        <v>13</v>
      </c>
      <c r="B22" s="63">
        <v>802066</v>
      </c>
      <c r="C22" s="12">
        <v>78220.94</v>
      </c>
      <c r="D22" s="14">
        <f t="shared" si="6"/>
        <v>880286.94</v>
      </c>
      <c r="E22" s="47"/>
      <c r="F22" s="48">
        <v>880286.94</v>
      </c>
      <c r="G22" s="48"/>
      <c r="H22" s="48"/>
      <c r="I22" s="48"/>
      <c r="J22" s="48"/>
      <c r="K22" s="48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3">
        <v>253020</v>
      </c>
      <c r="C23" s="12">
        <v>-161500</v>
      </c>
      <c r="D23" s="14">
        <f t="shared" si="6"/>
        <v>91520</v>
      </c>
      <c r="E23" s="47"/>
      <c r="F23" s="48"/>
      <c r="G23" s="48"/>
      <c r="H23" s="48"/>
      <c r="I23" s="48"/>
      <c r="J23" s="48"/>
      <c r="K23" s="50"/>
      <c r="L23" s="14"/>
      <c r="M23" s="14">
        <v>6979.36</v>
      </c>
      <c r="N23" s="14">
        <v>6979.36</v>
      </c>
      <c r="O23" s="14"/>
      <c r="P23" s="13"/>
      <c r="Q23" s="16">
        <f t="shared" si="3"/>
        <v>13958.72</v>
      </c>
    </row>
    <row r="24" spans="1:17" ht="23.25" x14ac:dyDescent="0.35">
      <c r="A24" s="11" t="s">
        <v>14</v>
      </c>
      <c r="B24" s="63">
        <v>83753</v>
      </c>
      <c r="C24" s="12"/>
      <c r="D24" s="14">
        <f t="shared" si="6"/>
        <v>83753</v>
      </c>
      <c r="E24" s="47">
        <v>6979.36</v>
      </c>
      <c r="F24" s="47">
        <v>6979.36</v>
      </c>
      <c r="G24" s="50">
        <v>6979.36</v>
      </c>
      <c r="H24" s="48">
        <v>6979.36</v>
      </c>
      <c r="I24" s="48">
        <v>6979.36</v>
      </c>
      <c r="J24" s="48">
        <v>89999.83</v>
      </c>
      <c r="K24" s="48">
        <v>6979.36</v>
      </c>
      <c r="L24" s="14">
        <v>6979.36</v>
      </c>
      <c r="M24" s="14"/>
      <c r="N24" s="14"/>
      <c r="O24" s="14"/>
      <c r="P24" s="13"/>
      <c r="Q24" s="16">
        <f t="shared" si="3"/>
        <v>138855.34999999998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7"/>
      <c r="F25" s="48"/>
      <c r="G25" s="48"/>
      <c r="H25" s="48"/>
      <c r="I25" s="48"/>
      <c r="J25" s="48"/>
      <c r="K25" s="48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1">
        <f>B27+B28+B29+B30+B31+B32+B33+B34+B35</f>
        <v>24309515</v>
      </c>
      <c r="C26" s="31">
        <f>C27+C28+C29+C30+C31+C32+C33+C34+C35</f>
        <v>5435941</v>
      </c>
      <c r="D26" s="31">
        <f>B26+C26</f>
        <v>29745456</v>
      </c>
      <c r="E26" s="49">
        <f t="shared" ref="E26:P26" si="7">E27+E28+E29+E30+E31+E32+E33+E34+E35</f>
        <v>2472109.42</v>
      </c>
      <c r="F26" s="49">
        <f>F27+F28+F29+F30+F31+F32+F33+F34+F35</f>
        <v>5003562.91</v>
      </c>
      <c r="G26" s="49">
        <f t="shared" si="7"/>
        <v>1633370</v>
      </c>
      <c r="H26" s="49">
        <f t="shared" si="7"/>
        <v>2416425.7800000003</v>
      </c>
      <c r="I26" s="49">
        <f t="shared" si="7"/>
        <v>1767654</v>
      </c>
      <c r="J26" s="49">
        <f>J27+J28+J29+J30+J31+J32+J33+J34+J35</f>
        <v>3151010.3499999996</v>
      </c>
      <c r="K26" s="49">
        <f t="shared" si="7"/>
        <v>2582302.4</v>
      </c>
      <c r="L26" s="49">
        <f t="shared" si="7"/>
        <v>2108731.56</v>
      </c>
      <c r="M26" s="49">
        <f t="shared" si="7"/>
        <v>1608100</v>
      </c>
      <c r="N26" s="49">
        <f t="shared" si="7"/>
        <v>2356046.5</v>
      </c>
      <c r="O26" s="49">
        <f t="shared" si="7"/>
        <v>0</v>
      </c>
      <c r="P26" s="49">
        <f t="shared" si="7"/>
        <v>0</v>
      </c>
      <c r="Q26" s="60">
        <f>SUM(E26:P26)</f>
        <v>25099312.919999998</v>
      </c>
    </row>
    <row r="27" spans="1:17" ht="23.25" x14ac:dyDescent="0.35">
      <c r="A27" s="11" t="s">
        <v>17</v>
      </c>
      <c r="B27" s="13">
        <v>9920223</v>
      </c>
      <c r="C27" s="12">
        <v>946213</v>
      </c>
      <c r="D27" s="14">
        <f>B27+C27</f>
        <v>10866436</v>
      </c>
      <c r="E27" s="47">
        <v>783370</v>
      </c>
      <c r="F27" s="48">
        <v>1284547.7</v>
      </c>
      <c r="G27" s="48">
        <v>783370</v>
      </c>
      <c r="H27" s="48">
        <v>758100</v>
      </c>
      <c r="I27" s="48">
        <v>783370</v>
      </c>
      <c r="J27" s="48">
        <v>1314120</v>
      </c>
      <c r="K27" s="48">
        <v>783370</v>
      </c>
      <c r="L27" s="14">
        <v>1258731.56</v>
      </c>
      <c r="M27" s="14">
        <v>758100</v>
      </c>
      <c r="N27" s="14">
        <v>783370</v>
      </c>
      <c r="O27" s="14"/>
      <c r="P27" s="13"/>
      <c r="Q27" s="16">
        <f t="shared" si="3"/>
        <v>9290449.2599999998</v>
      </c>
    </row>
    <row r="28" spans="1:17" ht="23.25" x14ac:dyDescent="0.35">
      <c r="A28" s="11" t="s">
        <v>18</v>
      </c>
      <c r="B28" s="13">
        <v>1800000</v>
      </c>
      <c r="C28" s="12">
        <v>2922254.96</v>
      </c>
      <c r="D28" s="14">
        <f t="shared" ref="D28:D35" si="8">B28+C28</f>
        <v>4722254.96</v>
      </c>
      <c r="E28" s="47">
        <v>1499939.42</v>
      </c>
      <c r="F28" s="48">
        <v>1499998.53</v>
      </c>
      <c r="G28" s="48"/>
      <c r="H28" s="48"/>
      <c r="I28" s="48">
        <v>118590</v>
      </c>
      <c r="J28" s="48"/>
      <c r="K28" s="48">
        <v>883938</v>
      </c>
      <c r="L28" s="14"/>
      <c r="M28" s="14"/>
      <c r="N28" s="14"/>
      <c r="O28" s="14"/>
      <c r="P28" s="13"/>
      <c r="Q28" s="16">
        <f t="shared" si="3"/>
        <v>4002465.95</v>
      </c>
    </row>
    <row r="29" spans="1:17" ht="23.25" x14ac:dyDescent="0.35">
      <c r="A29" s="11" t="s">
        <v>19</v>
      </c>
      <c r="B29" s="13">
        <v>300000</v>
      </c>
      <c r="C29" s="12">
        <v>634323</v>
      </c>
      <c r="D29" s="14">
        <f t="shared" si="8"/>
        <v>934323</v>
      </c>
      <c r="E29" s="47"/>
      <c r="F29" s="48"/>
      <c r="G29" s="48"/>
      <c r="H29" s="48">
        <v>211816.79</v>
      </c>
      <c r="I29" s="48"/>
      <c r="J29" s="48">
        <v>446618.2</v>
      </c>
      <c r="K29" s="48"/>
      <c r="L29" s="14"/>
      <c r="M29" s="14"/>
      <c r="N29" s="14">
        <v>352453.91</v>
      </c>
      <c r="O29" s="14"/>
      <c r="P29" s="13"/>
      <c r="Q29" s="16">
        <f t="shared" si="3"/>
        <v>1010888.8999999999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7"/>
      <c r="F30" s="48">
        <v>60392.5</v>
      </c>
      <c r="G30" s="48"/>
      <c r="H30" s="48"/>
      <c r="I30" s="48"/>
      <c r="J30" s="48"/>
      <c r="K30" s="48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38055</v>
      </c>
      <c r="D31" s="14">
        <f t="shared" si="8"/>
        <v>238055</v>
      </c>
      <c r="E31" s="47"/>
      <c r="F31" s="48">
        <v>186054.19</v>
      </c>
      <c r="G31" s="48"/>
      <c r="H31" s="48"/>
      <c r="I31" s="48"/>
      <c r="J31" s="48"/>
      <c r="K31" s="48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-206041.73</v>
      </c>
      <c r="D32" s="14">
        <f t="shared" si="8"/>
        <v>493958.27</v>
      </c>
      <c r="E32" s="47"/>
      <c r="F32" s="48"/>
      <c r="G32" s="48"/>
      <c r="H32" s="48">
        <v>74959.5</v>
      </c>
      <c r="I32" s="48"/>
      <c r="J32" s="48">
        <v>124875.27</v>
      </c>
      <c r="K32" s="48"/>
      <c r="L32" s="14"/>
      <c r="M32" s="14"/>
      <c r="N32" s="14"/>
      <c r="O32" s="14"/>
      <c r="P32" s="13"/>
      <c r="Q32" s="16">
        <f t="shared" si="3"/>
        <v>199834.77000000002</v>
      </c>
    </row>
    <row r="33" spans="1:17" ht="23.25" x14ac:dyDescent="0.35">
      <c r="A33" s="11" t="s">
        <v>23</v>
      </c>
      <c r="B33" s="13">
        <v>10486200</v>
      </c>
      <c r="C33" s="12">
        <v>218434</v>
      </c>
      <c r="D33" s="14">
        <f t="shared" si="8"/>
        <v>10704634</v>
      </c>
      <c r="E33" s="47"/>
      <c r="F33" s="48">
        <v>1700000</v>
      </c>
      <c r="G33" s="48">
        <v>850000</v>
      </c>
      <c r="H33" s="48">
        <v>850000</v>
      </c>
      <c r="I33" s="48">
        <v>850000</v>
      </c>
      <c r="J33" s="48">
        <v>1152434</v>
      </c>
      <c r="K33" s="48">
        <v>850000</v>
      </c>
      <c r="L33" s="14">
        <v>850000</v>
      </c>
      <c r="M33" s="14">
        <v>850000</v>
      </c>
      <c r="N33" s="14">
        <v>1049998.2</v>
      </c>
      <c r="O33" s="14"/>
      <c r="P33" s="13"/>
      <c r="Q33" s="16">
        <f t="shared" si="3"/>
        <v>9002432.1999999993</v>
      </c>
    </row>
    <row r="34" spans="1:17" ht="23.25" x14ac:dyDescent="0.35">
      <c r="A34" s="11" t="s">
        <v>24</v>
      </c>
      <c r="B34" s="30"/>
      <c r="C34" s="36"/>
      <c r="D34" s="14">
        <f t="shared" si="8"/>
        <v>0</v>
      </c>
      <c r="E34" s="51"/>
      <c r="F34" s="48"/>
      <c r="G34" s="48"/>
      <c r="H34" s="48"/>
      <c r="I34" s="48"/>
      <c r="J34" s="48"/>
      <c r="K34" s="48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835400.77</v>
      </c>
      <c r="D35" s="14">
        <f t="shared" si="8"/>
        <v>1725400.77</v>
      </c>
      <c r="E35" s="47">
        <v>188800</v>
      </c>
      <c r="F35" s="48">
        <v>272569.99</v>
      </c>
      <c r="G35" s="48"/>
      <c r="H35" s="48">
        <v>521549.49</v>
      </c>
      <c r="I35" s="48">
        <v>15694</v>
      </c>
      <c r="J35" s="48">
        <v>112962.88</v>
      </c>
      <c r="K35" s="48">
        <v>64994.400000000001</v>
      </c>
      <c r="L35" s="14"/>
      <c r="M35" s="14"/>
      <c r="N35" s="14">
        <v>170224.39</v>
      </c>
      <c r="O35" s="14"/>
      <c r="P35" s="13"/>
      <c r="Q35" s="16">
        <f t="shared" si="3"/>
        <v>1346795.15</v>
      </c>
    </row>
    <row r="36" spans="1:17" ht="23.25" x14ac:dyDescent="0.35">
      <c r="A36" s="8" t="s">
        <v>26</v>
      </c>
      <c r="B36" s="9"/>
      <c r="C36" s="18"/>
      <c r="D36" s="21"/>
      <c r="E36" s="47"/>
      <c r="F36" s="48"/>
      <c r="G36" s="48"/>
      <c r="H36" s="48"/>
      <c r="I36" s="48"/>
      <c r="J36" s="48"/>
      <c r="K36" s="48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7"/>
      <c r="F37" s="48"/>
      <c r="G37" s="48"/>
      <c r="H37" s="48"/>
      <c r="I37" s="48"/>
      <c r="J37" s="48"/>
      <c r="K37" s="48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7"/>
      <c r="F38" s="48"/>
      <c r="G38" s="48"/>
      <c r="H38" s="48"/>
      <c r="I38" s="48"/>
      <c r="J38" s="48"/>
      <c r="K38" s="48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7"/>
      <c r="F39" s="48"/>
      <c r="G39" s="48"/>
      <c r="H39" s="48"/>
      <c r="I39" s="48"/>
      <c r="J39" s="48"/>
      <c r="K39" s="48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7"/>
      <c r="F40" s="48"/>
      <c r="G40" s="48"/>
      <c r="H40" s="48"/>
      <c r="I40" s="48"/>
      <c r="J40" s="48"/>
      <c r="K40" s="48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7"/>
      <c r="F41" s="48"/>
      <c r="G41" s="48"/>
      <c r="H41" s="48"/>
      <c r="I41" s="48"/>
      <c r="J41" s="48"/>
      <c r="K41" s="48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1"/>
      <c r="F42" s="48"/>
      <c r="G42" s="48"/>
      <c r="H42" s="48"/>
      <c r="I42" s="48"/>
      <c r="J42" s="48"/>
      <c r="K42" s="48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7"/>
      <c r="F43" s="48"/>
      <c r="G43" s="48"/>
      <c r="H43" s="48"/>
      <c r="I43" s="48"/>
      <c r="J43" s="48"/>
      <c r="K43" s="48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7"/>
      <c r="F44" s="48"/>
      <c r="G44" s="48"/>
      <c r="H44" s="48"/>
      <c r="I44" s="48"/>
      <c r="J44" s="48"/>
      <c r="K44" s="48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7"/>
      <c r="F45" s="48"/>
      <c r="G45" s="48"/>
      <c r="H45" s="48"/>
      <c r="I45" s="48"/>
      <c r="J45" s="48"/>
      <c r="K45" s="48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7"/>
      <c r="F46" s="48"/>
      <c r="G46" s="48"/>
      <c r="H46" s="48"/>
      <c r="I46" s="48"/>
      <c r="J46" s="48"/>
      <c r="K46" s="48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7"/>
      <c r="F47" s="48"/>
      <c r="G47" s="48"/>
      <c r="H47" s="48"/>
      <c r="I47" s="48"/>
      <c r="J47" s="48"/>
      <c r="K47" s="48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7"/>
      <c r="F48" s="48"/>
      <c r="G48" s="48"/>
      <c r="H48" s="48"/>
      <c r="I48" s="48"/>
      <c r="J48" s="48"/>
      <c r="K48" s="48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7"/>
      <c r="F49" s="48"/>
      <c r="G49" s="48"/>
      <c r="H49" s="48"/>
      <c r="I49" s="48"/>
      <c r="J49" s="48"/>
      <c r="K49" s="48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1"/>
      <c r="F50" s="52"/>
      <c r="G50" s="52"/>
      <c r="H50" s="48"/>
      <c r="I50" s="52"/>
      <c r="J50" s="52"/>
      <c r="K50" s="48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7"/>
      <c r="F51" s="48"/>
      <c r="G51" s="48"/>
      <c r="H51" s="48"/>
      <c r="I51" s="48"/>
      <c r="J51" s="48"/>
      <c r="K51" s="48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1">
        <f>B53+B54+B55+B56+B57+B58+B59+B60+B61</f>
        <v>480000</v>
      </c>
      <c r="C52" s="31">
        <f t="shared" ref="C52" si="9">C53+C54+C55+C56+C57+C58+C59+C60+C61</f>
        <v>436690</v>
      </c>
      <c r="D52" s="31">
        <f>B52+C52</f>
        <v>916690</v>
      </c>
      <c r="E52" s="49"/>
      <c r="F52" s="49">
        <f>F53+F54+F55+F56+F57+F58+F59+F60+F61</f>
        <v>122106.4</v>
      </c>
      <c r="G52" s="49">
        <f t="shared" ref="G52:K52" si="10">G53+G54+G55+G56+G57+G58+G59+G60+G61</f>
        <v>35872</v>
      </c>
      <c r="H52" s="49">
        <f t="shared" si="10"/>
        <v>12048.79</v>
      </c>
      <c r="I52" s="49">
        <f t="shared" si="10"/>
        <v>279730.8</v>
      </c>
      <c r="J52" s="49">
        <f t="shared" si="10"/>
        <v>0</v>
      </c>
      <c r="K52" s="49">
        <f t="shared" si="10"/>
        <v>55092.73</v>
      </c>
      <c r="L52" s="53">
        <f>L53</f>
        <v>170925.25</v>
      </c>
      <c r="M52" s="53">
        <f>M56</f>
        <v>0</v>
      </c>
      <c r="N52" s="53">
        <f>N53</f>
        <v>189980</v>
      </c>
      <c r="O52" s="53">
        <f>O56</f>
        <v>0</v>
      </c>
      <c r="P52" s="53">
        <f>P53+P54+P55+P56+P57</f>
        <v>0</v>
      </c>
      <c r="Q52" s="60">
        <f>SUM(E52:P52)</f>
        <v>865755.97</v>
      </c>
    </row>
    <row r="53" spans="1:17" ht="23.25" x14ac:dyDescent="0.35">
      <c r="A53" s="11" t="s">
        <v>43</v>
      </c>
      <c r="B53" s="13">
        <v>295000</v>
      </c>
      <c r="C53" s="12">
        <v>336690</v>
      </c>
      <c r="D53" s="14">
        <f>B53+C53</f>
        <v>631690</v>
      </c>
      <c r="E53" s="47"/>
      <c r="F53" s="48">
        <v>122106.4</v>
      </c>
      <c r="G53" s="48">
        <v>35872</v>
      </c>
      <c r="H53" s="48">
        <v>12048.79</v>
      </c>
      <c r="I53" s="48">
        <v>89632.8</v>
      </c>
      <c r="J53" s="48"/>
      <c r="K53" s="48">
        <v>55092.73</v>
      </c>
      <c r="L53" s="14">
        <v>170925.25</v>
      </c>
      <c r="M53" s="14"/>
      <c r="N53" s="14">
        <v>189980</v>
      </c>
      <c r="O53" s="14"/>
      <c r="P53" s="13"/>
      <c r="Q53" s="16">
        <f t="shared" si="3"/>
        <v>675657.97</v>
      </c>
    </row>
    <row r="54" spans="1:17" ht="23.25" x14ac:dyDescent="0.35">
      <c r="A54" s="11" t="s">
        <v>44</v>
      </c>
      <c r="B54" s="32"/>
      <c r="C54" s="12"/>
      <c r="D54" s="14">
        <f t="shared" ref="D54:D61" si="11">B54+C54</f>
        <v>0</v>
      </c>
      <c r="E54" s="47"/>
      <c r="F54" s="48"/>
      <c r="G54" s="50"/>
      <c r="H54" s="48"/>
      <c r="I54" s="48"/>
      <c r="J54" s="48"/>
      <c r="K54" s="48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0"/>
      <c r="C55" s="12"/>
      <c r="D55" s="14">
        <f t="shared" si="11"/>
        <v>0</v>
      </c>
      <c r="E55" s="47"/>
      <c r="F55" s="48"/>
      <c r="G55" s="50"/>
      <c r="H55" s="48"/>
      <c r="I55" s="48"/>
      <c r="J55" s="48"/>
      <c r="K55" s="48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3"/>
      <c r="C56" s="12"/>
      <c r="D56" s="14">
        <f t="shared" si="11"/>
        <v>0</v>
      </c>
      <c r="E56" s="47"/>
      <c r="F56" s="48"/>
      <c r="G56" s="48"/>
      <c r="H56" s="48"/>
      <c r="I56" s="48"/>
      <c r="J56" s="48"/>
      <c r="K56" s="48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>
        <v>100000</v>
      </c>
      <c r="D57" s="14">
        <f t="shared" si="11"/>
        <v>285000</v>
      </c>
      <c r="E57" s="47"/>
      <c r="F57" s="48"/>
      <c r="G57" s="48"/>
      <c r="H57" s="48"/>
      <c r="I57" s="48">
        <v>190098</v>
      </c>
      <c r="J57" s="48"/>
      <c r="K57" s="48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0"/>
      <c r="C58" s="12"/>
      <c r="D58" s="14">
        <f t="shared" si="11"/>
        <v>0</v>
      </c>
      <c r="E58" s="47"/>
      <c r="F58" s="48"/>
      <c r="G58" s="48"/>
      <c r="H58" s="48"/>
      <c r="I58" s="48"/>
      <c r="J58" s="48"/>
      <c r="K58" s="48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0"/>
      <c r="C59" s="12"/>
      <c r="D59" s="14">
        <f t="shared" si="11"/>
        <v>0</v>
      </c>
      <c r="E59" s="47"/>
      <c r="F59" s="48"/>
      <c r="G59" s="48"/>
      <c r="H59" s="48"/>
      <c r="I59" s="48"/>
      <c r="J59" s="48"/>
      <c r="K59" s="48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0"/>
      <c r="C60" s="12"/>
      <c r="D60" s="14">
        <f t="shared" si="11"/>
        <v>0</v>
      </c>
      <c r="E60" s="51"/>
      <c r="F60" s="48"/>
      <c r="G60" s="48"/>
      <c r="H60" s="48"/>
      <c r="I60" s="48"/>
      <c r="J60" s="48"/>
      <c r="K60" s="48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3"/>
      <c r="C61" s="12"/>
      <c r="D61" s="14">
        <f t="shared" si="11"/>
        <v>0</v>
      </c>
      <c r="E61" s="47"/>
      <c r="F61" s="48"/>
      <c r="G61" s="48"/>
      <c r="H61" s="48"/>
      <c r="I61" s="48"/>
      <c r="J61" s="48"/>
      <c r="K61" s="48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1">
        <f>B63+B64+B65+B66+B67+B68+B69+B70+B71</f>
        <v>1187777</v>
      </c>
      <c r="C62" s="31">
        <f>C63+C64+C65</f>
        <v>-953760</v>
      </c>
      <c r="D62" s="31">
        <f>B62+C62</f>
        <v>234017</v>
      </c>
      <c r="E62" s="47"/>
      <c r="F62" s="48"/>
      <c r="G62" s="53"/>
      <c r="H62" s="48"/>
      <c r="I62" s="48"/>
      <c r="J62" s="53"/>
      <c r="K62" s="55">
        <v>0</v>
      </c>
      <c r="L62" s="14"/>
      <c r="M62" s="14"/>
      <c r="N62" s="14"/>
      <c r="O62" s="14"/>
      <c r="P62" s="17"/>
      <c r="Q62" s="61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-953760</v>
      </c>
      <c r="D63" s="15">
        <f>B63+C63</f>
        <v>234017</v>
      </c>
      <c r="E63" s="47"/>
      <c r="F63" s="48"/>
      <c r="G63" s="48"/>
      <c r="H63" s="48"/>
      <c r="I63" s="53"/>
      <c r="J63" s="48"/>
      <c r="K63" s="48"/>
      <c r="L63" s="14"/>
      <c r="M63" s="14"/>
      <c r="N63" s="14"/>
      <c r="O63" s="14"/>
      <c r="P63" s="17"/>
      <c r="Q63" s="60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7"/>
      <c r="F64" s="48"/>
      <c r="G64" s="48"/>
      <c r="H64" s="48"/>
      <c r="I64" s="48"/>
      <c r="J64" s="48"/>
      <c r="K64" s="48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1"/>
      <c r="F65" s="48"/>
      <c r="G65" s="48"/>
      <c r="H65" s="48"/>
      <c r="I65" s="48"/>
      <c r="J65" s="48"/>
      <c r="K65" s="48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7"/>
      <c r="F66" s="48"/>
      <c r="G66" s="48"/>
      <c r="H66" s="48"/>
      <c r="I66" s="48"/>
      <c r="J66" s="48"/>
      <c r="K66" s="48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7"/>
      <c r="F67" s="48"/>
      <c r="G67" s="48"/>
      <c r="H67" s="48"/>
      <c r="I67" s="48"/>
      <c r="J67" s="48"/>
      <c r="K67" s="48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1"/>
      <c r="F68" s="48"/>
      <c r="G68" s="48"/>
      <c r="H68" s="48"/>
      <c r="I68" s="48"/>
      <c r="J68" s="48"/>
      <c r="K68" s="48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7"/>
      <c r="F69" s="48"/>
      <c r="G69" s="48"/>
      <c r="H69" s="48"/>
      <c r="I69" s="48"/>
      <c r="J69" s="48"/>
      <c r="K69" s="48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7"/>
      <c r="F70" s="48"/>
      <c r="G70" s="48"/>
      <c r="H70" s="48"/>
      <c r="I70" s="48"/>
      <c r="J70" s="48"/>
      <c r="K70" s="48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7"/>
      <c r="F71" s="48"/>
      <c r="G71" s="48"/>
      <c r="H71" s="48"/>
      <c r="I71" s="48"/>
      <c r="J71" s="48"/>
      <c r="K71" s="48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7"/>
      <c r="F72" s="48"/>
      <c r="G72" s="48"/>
      <c r="H72" s="48"/>
      <c r="I72" s="48"/>
      <c r="J72" s="48"/>
      <c r="K72" s="48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2">
        <f>B9</f>
        <v>156078112</v>
      </c>
      <c r="C73" s="46">
        <f>C10+C16+C26+C52+C62</f>
        <v>3518070</v>
      </c>
      <c r="D73" s="46">
        <f>D10+D16+D26+D52+D62</f>
        <v>159596182</v>
      </c>
      <c r="E73" s="46">
        <f>E10+E16+E26+E52+E62</f>
        <v>12310513.949999999</v>
      </c>
      <c r="F73" s="46">
        <f t="shared" ref="F73:K73" si="12">F10+F16+F26+F52</f>
        <v>15833209.74</v>
      </c>
      <c r="G73" s="46">
        <f t="shared" si="12"/>
        <v>11583559.550000001</v>
      </c>
      <c r="H73" s="46">
        <f t="shared" si="12"/>
        <v>12182348.969999999</v>
      </c>
      <c r="I73" s="46">
        <f t="shared" si="12"/>
        <v>11691553.310000001</v>
      </c>
      <c r="J73" s="46">
        <f t="shared" si="12"/>
        <v>12638673.18</v>
      </c>
      <c r="K73" s="46">
        <f t="shared" si="12"/>
        <v>12405910</v>
      </c>
      <c r="L73" s="46">
        <f>L10+L16+L26+L52</f>
        <v>12373128.030000001</v>
      </c>
      <c r="M73" s="46">
        <f>M10+M16+M26+M52</f>
        <v>11537633.77</v>
      </c>
      <c r="N73" s="46">
        <f>N10+N16+N26+N52</f>
        <v>13041944.92</v>
      </c>
      <c r="O73" s="46">
        <f>O10+O16+O26+O52</f>
        <v>0</v>
      </c>
      <c r="P73" s="46">
        <f>P10+P16+P26+P52</f>
        <v>0</v>
      </c>
      <c r="Q73" s="26">
        <f>SUM(E73:P73)</f>
        <v>125598475.41999999</v>
      </c>
    </row>
    <row r="74" spans="1:17" ht="23.25" x14ac:dyDescent="0.35">
      <c r="A74" s="8" t="s">
        <v>65</v>
      </c>
      <c r="B74" s="9"/>
      <c r="C74" s="22"/>
      <c r="D74" s="23"/>
      <c r="E74" s="40"/>
      <c r="F74" s="41"/>
      <c r="G74" s="41"/>
      <c r="H74" s="41"/>
      <c r="I74" s="41"/>
      <c r="J74" s="41"/>
      <c r="K74" s="48"/>
      <c r="L74" s="59"/>
      <c r="M74" s="14"/>
      <c r="N74" s="14"/>
      <c r="O74" s="27"/>
      <c r="P74" s="10"/>
      <c r="Q74" s="16">
        <f t="shared" si="3"/>
        <v>0</v>
      </c>
    </row>
    <row r="75" spans="1:17" ht="23.25" x14ac:dyDescent="0.35">
      <c r="A75" s="11" t="s">
        <v>66</v>
      </c>
      <c r="B75" s="35"/>
      <c r="C75" s="24"/>
      <c r="D75" s="25"/>
      <c r="E75" s="42">
        <v>0</v>
      </c>
      <c r="F75" s="43"/>
      <c r="G75" s="43"/>
      <c r="H75" s="43"/>
      <c r="I75" s="43"/>
      <c r="J75" s="43"/>
      <c r="K75" s="56"/>
      <c r="L75" s="43"/>
      <c r="M75" s="43"/>
      <c r="N75" s="43"/>
      <c r="O75" s="27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8"/>
      <c r="L76" s="14"/>
      <c r="M76" s="14"/>
      <c r="N76" s="14"/>
      <c r="O76" s="27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8"/>
      <c r="L77" s="14"/>
      <c r="M77" s="14"/>
      <c r="N77" s="14"/>
      <c r="O77" s="27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8"/>
      <c r="L78" s="14"/>
      <c r="M78" s="14"/>
      <c r="N78" s="14"/>
      <c r="O78" s="27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8"/>
      <c r="L79" s="14"/>
      <c r="M79" s="14"/>
      <c r="N79" s="14"/>
      <c r="O79" s="27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8"/>
      <c r="L80" s="14"/>
      <c r="M80" s="14"/>
      <c r="N80" s="14"/>
      <c r="O80" s="27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8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8" t="s">
        <v>62</v>
      </c>
      <c r="B82" s="28">
        <f>B9</f>
        <v>156078112</v>
      </c>
      <c r="C82" s="28">
        <f>C9</f>
        <v>3518070</v>
      </c>
      <c r="D82" s="28">
        <f>D73</f>
        <v>159596182</v>
      </c>
      <c r="E82" s="28">
        <f>E73</f>
        <v>12310513.949999999</v>
      </c>
      <c r="F82" s="28">
        <f t="shared" ref="F82:O82" si="14">F73</f>
        <v>15833209.74</v>
      </c>
      <c r="G82" s="28">
        <f t="shared" si="14"/>
        <v>11583559.550000001</v>
      </c>
      <c r="H82" s="28">
        <f t="shared" si="14"/>
        <v>12182348.969999999</v>
      </c>
      <c r="I82" s="28">
        <f t="shared" si="14"/>
        <v>11691553.310000001</v>
      </c>
      <c r="J82" s="28">
        <f t="shared" si="14"/>
        <v>12638673.18</v>
      </c>
      <c r="K82" s="28">
        <f t="shared" si="14"/>
        <v>12405910</v>
      </c>
      <c r="L82" s="28">
        <f t="shared" si="14"/>
        <v>12373128.030000001</v>
      </c>
      <c r="M82" s="28">
        <f t="shared" si="14"/>
        <v>11537633.77</v>
      </c>
      <c r="N82" s="28">
        <f t="shared" si="14"/>
        <v>13041944.92</v>
      </c>
      <c r="O82" s="28">
        <f t="shared" si="14"/>
        <v>0</v>
      </c>
      <c r="P82" s="28">
        <f>P73</f>
        <v>0</v>
      </c>
      <c r="Q82" s="28">
        <f>SUM(E82:P82)</f>
        <v>125598475.41999999</v>
      </c>
    </row>
    <row r="83" spans="1:17" ht="27.75" x14ac:dyDescent="0.65">
      <c r="B83" s="34"/>
      <c r="E83" s="44"/>
      <c r="F83" s="44"/>
      <c r="G83" s="44"/>
      <c r="H83" s="44"/>
      <c r="I83" s="44"/>
      <c r="J83" s="44"/>
      <c r="K83" s="4"/>
      <c r="L83" s="14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64" t="s">
        <v>97</v>
      </c>
      <c r="G89" s="65"/>
      <c r="H89" s="65"/>
      <c r="I89" s="65"/>
    </row>
    <row r="90" spans="1:17" ht="28.5" x14ac:dyDescent="0.45">
      <c r="F90" s="66" t="s">
        <v>100</v>
      </c>
      <c r="G90" s="66"/>
      <c r="H90" s="66"/>
      <c r="I90" s="66"/>
    </row>
    <row r="91" spans="1:17" ht="28.5" x14ac:dyDescent="0.45">
      <c r="F91" s="66" t="s">
        <v>98</v>
      </c>
      <c r="G91" s="66"/>
      <c r="H91" s="66"/>
      <c r="I91" s="66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89:I89"/>
    <mergeCell ref="F90:I90"/>
    <mergeCell ref="F91:I91"/>
    <mergeCell ref="A6:Q6"/>
    <mergeCell ref="E7:Q7"/>
  </mergeCells>
  <pageMargins left="0.33" right="0.1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Master</cp:lastModifiedBy>
  <cp:lastPrinted>2023-11-02T17:45:05Z</cp:lastPrinted>
  <dcterms:created xsi:type="dcterms:W3CDTF">2021-07-29T18:58:50Z</dcterms:created>
  <dcterms:modified xsi:type="dcterms:W3CDTF">2023-11-02T18:22:28Z</dcterms:modified>
</cp:coreProperties>
</file>