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noviembre\FINANZAS\"/>
    </mc:Choice>
  </mc:AlternateContent>
  <bookViews>
    <workbookView xWindow="0" yWindow="0" windowWidth="28800" windowHeight="12180"/>
  </bookViews>
  <sheets>
    <sheet name="P2 Presupuesto Aprobado-Ejec 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2" l="1"/>
  <c r="O27" i="2"/>
  <c r="O24" i="2"/>
  <c r="O21" i="2"/>
  <c r="O19" i="2"/>
  <c r="N9" i="2" l="1"/>
  <c r="O10" i="2"/>
  <c r="D62" i="2" l="1"/>
  <c r="C62" i="2"/>
  <c r="B62" i="2"/>
  <c r="N73" i="2"/>
  <c r="O52" i="2"/>
  <c r="O26" i="2"/>
  <c r="O16" i="2"/>
  <c r="O9" i="2" s="1"/>
  <c r="Q9" i="2" s="1"/>
  <c r="N10" i="2"/>
  <c r="O73" i="2" l="1"/>
  <c r="O82" i="2" s="1"/>
  <c r="F52" i="2" l="1"/>
  <c r="Q73" i="2"/>
  <c r="E9" i="2"/>
  <c r="E16" i="2"/>
  <c r="E10" i="2"/>
  <c r="Q82" i="2"/>
  <c r="M73" i="2"/>
  <c r="N52" i="2"/>
  <c r="M52" i="2"/>
  <c r="N26" i="2"/>
  <c r="M26" i="2"/>
  <c r="N16" i="2"/>
  <c r="M16" i="2"/>
  <c r="M9" i="2"/>
  <c r="M10" i="2"/>
  <c r="B9" i="2" l="1"/>
  <c r="L52" i="2" l="1"/>
  <c r="L73" i="2"/>
  <c r="L26" i="2"/>
  <c r="L16" i="2"/>
  <c r="L9" i="2"/>
  <c r="L10" i="2"/>
  <c r="H10" i="2" l="1"/>
  <c r="G10" i="2"/>
  <c r="C10" i="2" l="1"/>
  <c r="Q62" i="2" l="1"/>
  <c r="Q63" i="2"/>
  <c r="Q52" i="2"/>
  <c r="Q26" i="2"/>
  <c r="Q16" i="2"/>
  <c r="H52" i="2" l="1"/>
  <c r="G52" i="2"/>
  <c r="H26" i="2"/>
  <c r="G26" i="2"/>
  <c r="F26" i="2"/>
  <c r="E26" i="2"/>
  <c r="G16" i="2"/>
  <c r="F16" i="2"/>
  <c r="F10" i="2"/>
  <c r="Q11" i="2" l="1"/>
  <c r="C26" i="2"/>
  <c r="C52" i="2"/>
  <c r="D52" i="2"/>
  <c r="C16" i="2"/>
  <c r="D10" i="2"/>
  <c r="B52" i="2"/>
  <c r="B16" i="2"/>
  <c r="B10" i="2"/>
  <c r="B26" i="2"/>
  <c r="B82" i="2" s="1"/>
  <c r="D35" i="2"/>
  <c r="D33" i="2"/>
  <c r="D32" i="2"/>
  <c r="D31" i="2"/>
  <c r="D28" i="2"/>
  <c r="D27" i="2"/>
  <c r="D23" i="2"/>
  <c r="D16" i="2" s="1"/>
  <c r="C9" i="2" l="1"/>
  <c r="D26" i="2"/>
  <c r="D9" i="2" s="1"/>
  <c r="Q12" i="2" l="1"/>
  <c r="Q13" i="2"/>
  <c r="Q14" i="2"/>
  <c r="Q15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</calcChain>
</file>

<file path=xl/sharedStrings.xml><?xml version="1.0" encoding="utf-8"?>
<sst xmlns="http://schemas.openxmlformats.org/spreadsheetml/2006/main" count="110" uniqueCount="104">
  <si>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</si>
  <si>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</si>
  <si>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</si>
  <si>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</si>
  <si>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</si>
  <si>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</si>
  <si>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</si>
  <si>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</si>
  <si>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</si>
  <si>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</si>
  <si>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</si>
  <si>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</si>
  <si>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</si>
  <si>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</si>
  <si>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</si>
  <si>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</si>
  <si>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</si>
  <si>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</si>
  <si>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</si>
  <si>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</si>
  <si>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</si>
  <si>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</si>
  <si>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</si>
  <si>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</si>
  <si>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</si>
  <si>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</si>
  <si>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</si>
  <si>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</si>
  <si>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</si>
  <si>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</si>
  <si>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</si>
  <si>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</si>
  <si>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</si>
  <si>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</si>
  <si>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</si>
  <si>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</si>
  <si>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</si>
  <si>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</si>
  <si>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</si>
  <si>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</si>
  <si>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</si>
  <si>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</si>
  <si>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</si>
  <si>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</si>
  <si>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</si>
  <si>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</si>
  <si>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</si>
  <si>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</si>
  <si>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</si>
  <si>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</si>
  <si>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</si>
  <si>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</si>
  <si>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</si>
  <si>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</si>
  <si>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</si>
  <si>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</si>
  <si>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</si>
  <si>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</si>
  <si>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</si>
  <si>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</si>
  <si>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</si>
  <si>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</si>
  <si>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</si>
  <si>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</si>
  <si>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</si>
  <si>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</si>
  <si>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</si>
  <si>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</si>
  <si>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</si>
  <si>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</si>
  <si>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</si>
  <si>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</si>
  <si>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</si>
  <si>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</si>
  <si>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</si>
  <si>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</si>
  <si>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</si>
  <si>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</si>
  <si>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</si>
  <si>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</si>
  <si>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</si>
  <si>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</si>
  <si>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</si>
  <si>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</si>
  <si>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</si>
  <si>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</si>
  <si>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</si>
  <si>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</si>
  <si>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0.00</t>
  </si>
  <si>
    <t>Año 2022</t>
  </si>
  <si>
    <t>Presupuesto Vigente</t>
  </si>
  <si>
    <t>2.7.4 - GASTOS QUE SE ASIGNARÁN DURANTE EL EJERCICIO PARA INVERSIÓN.</t>
  </si>
  <si>
    <t>Modificacion</t>
  </si>
  <si>
    <t>Presupuestaria</t>
  </si>
  <si>
    <t>4,640,200.00</t>
  </si>
  <si>
    <t>150,000.00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</si>
  <si>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</si>
  <si>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</si>
  <si>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</si>
  <si>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</si>
  <si>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</si>
  <si>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</si>
  <si>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 Primer Teniente Contador, FARD.</t>
  </si>
  <si>
    <t xml:space="preserve">           Director Financiero SENPA.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</si>
</sst>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_([$RD$-1C0A]* #,##0.00_);_([$RD$-1C0A]* \(#,##0.00\);_([$RD$-1C0A]* &quot;-&quot;??_);_(@_)"/>
    <numFmt numFmtId="168" formatCode="_(&quot;RD$&quot;* #,##0.00_);_(&quot;RD$&quot;* \(#,##0.00\);_(&quot;RD$&quot;* &quot;-&quot;??_);_(@_)"/>
    <numFmt numFmtId="169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165" fontId="8" fillId="0" borderId="0" xfId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165" fontId="10" fillId="0" borderId="1" xfId="1" applyFont="1" applyBorder="1" applyAlignment="1">
      <alignment horizontal="left" vertical="center" wrapText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 applyAlignment="1">
      <alignment horizontal="right"/>
    </xf>
    <xf numFmtId="165" fontId="11" fillId="0" borderId="0" xfId="1" applyFont="1" applyAlignment="1">
      <alignment vertical="center" wrapText="1"/>
    </xf>
    <xf numFmtId="165" fontId="11" fillId="0" borderId="0" xfId="1" applyFont="1"/>
    <xf numFmtId="165" fontId="11" fillId="0" borderId="0" xfId="1" applyFont="1" applyAlignment="1">
      <alignment horizontal="right"/>
    </xf>
    <xf numFmtId="165" fontId="11" fillId="0" borderId="0" xfId="0" applyNumberFormat="1" applyFont="1"/>
    <xf numFmtId="165" fontId="10" fillId="0" borderId="0" xfId="1" applyFont="1" applyAlignment="1">
      <alignment vertical="center" wrapText="1"/>
    </xf>
    <xf numFmtId="164" fontId="10" fillId="0" borderId="0" xfId="0" applyNumberFormat="1" applyFont="1" applyAlignment="1">
      <alignment horizontal="right"/>
    </xf>
    <xf numFmtId="165" fontId="10" fillId="0" borderId="0" xfId="1" applyFont="1"/>
    <xf numFmtId="165" fontId="10" fillId="0" borderId="0" xfId="0" applyNumberFormat="1" applyFont="1"/>
    <xf numFmtId="164" fontId="11" fillId="0" borderId="0" xfId="0" applyNumberFormat="1" applyFont="1"/>
    <xf numFmtId="166" fontId="10" fillId="0" borderId="0" xfId="0" applyNumberFormat="1" applyFont="1" applyAlignment="1">
      <alignment horizontal="right"/>
    </xf>
    <xf numFmtId="166" fontId="10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/>
    <xf numFmtId="166" fontId="10" fillId="0" borderId="1" xfId="0" applyNumberFormat="1" applyFont="1" applyBorder="1" applyAlignment="1">
      <alignment horizontal="right"/>
    </xf>
    <xf numFmtId="168" fontId="10" fillId="0" borderId="1" xfId="0" applyNumberFormat="1" applyFont="1" applyBorder="1" applyAlignment="1">
      <alignment vertical="center" wrapText="1"/>
    </xf>
    <xf numFmtId="168" fontId="11" fillId="0" borderId="0" xfId="0" applyNumberFormat="1" applyFont="1"/>
    <xf numFmtId="167" fontId="10" fillId="4" borderId="2" xfId="0" applyNumberFormat="1" applyFont="1" applyFill="1" applyBorder="1" applyAlignment="1">
      <alignment horizontal="center" vertical="center" wrapText="1"/>
    </xf>
    <xf numFmtId="165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165" fontId="14" fillId="0" borderId="0" xfId="1" applyFont="1" applyAlignment="1">
      <alignment vertical="center" wrapText="1"/>
    </xf>
    <xf numFmtId="49" fontId="11" fillId="0" borderId="0" xfId="0" applyNumberFormat="1" applyFont="1" applyAlignment="1">
      <alignment horizontal="right"/>
    </xf>
    <xf numFmtId="16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164" fontId="14" fillId="0" borderId="0" xfId="0" applyNumberFormat="1" applyFont="1"/>
    <xf numFmtId="164" fontId="10" fillId="0" borderId="0" xfId="0" applyNumberFormat="1" applyFont="1" applyBorder="1"/>
    <xf numFmtId="165" fontId="10" fillId="0" borderId="0" xfId="1" applyFont="1" applyBorder="1"/>
    <xf numFmtId="2" fontId="11" fillId="0" borderId="0" xfId="0" applyNumberFormat="1" applyFont="1" applyAlignment="1">
      <alignment horizontal="right"/>
    </xf>
    <xf numFmtId="4" fontId="15" fillId="0" borderId="0" xfId="0" applyNumberFormat="1" applyFont="1"/>
    <xf numFmtId="169" fontId="10" fillId="0" borderId="1" xfId="0" applyNumberFormat="1" applyFont="1" applyBorder="1"/>
    <xf numFmtId="169" fontId="14" fillId="0" borderId="0" xfId="1" applyNumberFormat="1" applyFont="1" applyAlignment="1">
      <alignment horizontal="right" vertical="center" wrapText="1"/>
    </xf>
    <xf numFmtId="169" fontId="15" fillId="0" borderId="0" xfId="0" applyNumberFormat="1" applyFont="1"/>
    <xf numFmtId="165" fontId="10" fillId="0" borderId="0" xfId="1" applyFont="1" applyBorder="1" applyAlignment="1">
      <alignment horizontal="right" vertical="center" wrapText="1"/>
    </xf>
    <xf numFmtId="165" fontId="10" fillId="0" borderId="0" xfId="1" applyFont="1" applyBorder="1" applyAlignment="1">
      <alignment vertical="center" wrapText="1"/>
    </xf>
    <xf numFmtId="165" fontId="11" fillId="0" borderId="0" xfId="1" applyFont="1" applyBorder="1" applyAlignment="1">
      <alignment vertical="center" wrapText="1"/>
    </xf>
    <xf numFmtId="165" fontId="11" fillId="0" borderId="0" xfId="1" applyFont="1" applyBorder="1"/>
    <xf numFmtId="168" fontId="11" fillId="0" borderId="0" xfId="0" applyNumberFormat="1" applyFont="1" applyBorder="1"/>
    <xf numFmtId="0" fontId="11" fillId="0" borderId="0" xfId="0" applyFont="1" applyBorder="1"/>
    <xf numFmtId="167" fontId="10" fillId="5" borderId="2" xfId="0" applyNumberFormat="1" applyFont="1" applyFill="1" applyBorder="1" applyAlignment="1">
      <alignment horizontal="center" vertical="center" wrapText="1"/>
    </xf>
    <xf numFmtId="169" fontId="10" fillId="0" borderId="1" xfId="1" applyNumberFormat="1" applyFont="1" applyBorder="1" applyAlignment="1">
      <alignment horizontal="right" vertical="center" wrapText="1"/>
    </xf>
    <xf numFmtId="169" fontId="10" fillId="0" borderId="1" xfId="1" applyNumberFormat="1" applyFont="1" applyBorder="1" applyAlignment="1">
      <alignment vertical="center" wrapText="1"/>
    </xf>
    <xf numFmtId="169" fontId="11" fillId="0" borderId="0" xfId="1" applyNumberFormat="1" applyFont="1" applyAlignment="1">
      <alignment vertical="center" wrapText="1"/>
    </xf>
    <xf numFmtId="169" fontId="11" fillId="0" borderId="0" xfId="1" applyNumberFormat="1" applyFont="1"/>
    <xf numFmtId="169" fontId="14" fillId="0" borderId="0" xfId="1" applyNumberFormat="1" applyFont="1" applyAlignment="1">
      <alignment vertical="center" wrapText="1"/>
    </xf>
    <xf numFmtId="169" fontId="11" fillId="0" borderId="0" xfId="1" applyNumberFormat="1" applyFont="1" applyAlignment="1">
      <alignment horizontal="right"/>
    </xf>
    <xf numFmtId="169" fontId="10" fillId="0" borderId="0" xfId="1" applyNumberFormat="1" applyFont="1" applyAlignment="1">
      <alignment vertical="center" wrapText="1"/>
    </xf>
    <xf numFmtId="169" fontId="10" fillId="0" borderId="0" xfId="1" applyNumberFormat="1" applyFont="1"/>
    <xf numFmtId="169" fontId="14" fillId="0" borderId="0" xfId="1" applyNumberFormat="1" applyFont="1"/>
    <xf numFmtId="169" fontId="2" fillId="3" borderId="7" xfId="0" applyNumberFormat="1" applyFont="1" applyFill="1" applyBorder="1" applyAlignment="1">
      <alignment horizontal="center"/>
    </xf>
    <xf numFmtId="169" fontId="10" fillId="0" borderId="1" xfId="1" applyNumberFormat="1" applyFont="1" applyBorder="1" applyAlignment="1">
      <alignment horizontal="left" vertical="center" wrapText="1"/>
    </xf>
    <xf numFmtId="169" fontId="15" fillId="0" borderId="0" xfId="1" applyNumberFormat="1" applyFont="1"/>
    <xf numFmtId="169" fontId="11" fillId="0" borderId="0" xfId="1" applyNumberFormat="1" applyFont="1" applyBorder="1"/>
    <xf numFmtId="169" fontId="10" fillId="4" borderId="2" xfId="0" applyNumberFormat="1" applyFont="1" applyFill="1" applyBorder="1" applyAlignment="1">
      <alignment horizontal="center" vertical="center" wrapText="1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169" fontId="10" fillId="0" borderId="0" xfId="1" applyNumberFormat="1" applyFont="1" applyBorder="1" applyAlignment="1">
      <alignment vertical="center" wrapText="1"/>
    </xf>
    <xf numFmtId="169" fontId="14" fillId="0" borderId="0" xfId="0" applyNumberFormat="1" applyFont="1"/>
    <xf numFmtId="169" fontId="11" fillId="0" borderId="0" xfId="0" applyNumberFormat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9525</xdr:colOff>
      <xdr:row>1</xdr:row>
      <xdr:rowOff>152400</xdr:rowOff>
    </xdr:from>
    <xdr:to>
      <xdr:col>0</xdr:col>
      <xdr:colOff>2305050</xdr:colOff>
      <xdr:row>6</xdr:row>
      <xdr:rowOff>39243</xdr:rowOff>
    </xdr:to>
    <xdr:pic>
      <xdr:nvPicPr>
        <xdr:cNvPr id="4" name="Imagen 3" descr="Resultado de imagen para logo de las fuerzas armad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2295525" cy="11155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895351</xdr:colOff>
      <xdr:row>1</xdr:row>
      <xdr:rowOff>104775</xdr:rowOff>
    </xdr:from>
    <xdr:to>
      <xdr:col>16</xdr:col>
      <xdr:colOff>165237</xdr:colOff>
      <xdr:row>5</xdr:row>
      <xdr:rowOff>47860</xdr:rowOff>
    </xdr:to>
    <xdr:pic>
      <xdr:nvPicPr>
        <xdr:cNvPr id="6" name="Imagen 5" descr="Resultado de imagen para logo SENP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1551" y="485775"/>
          <a:ext cx="1685924" cy="97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ueva%20carpeta/EJECUCION%20PRESUPUESTARIA%20SENPA%20NOV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 LOS MESES"/>
      <sheetName val="% EJECUCION"/>
      <sheetName val="NOVIEMBRE 2022"/>
      <sheetName val="GASTOS NOVIEMBRE 2022"/>
    </sheetNames>
    <sheetDataSet>
      <sheetData sheetId="0">
        <row r="26">
          <cell r="P26">
            <v>414850</v>
          </cell>
        </row>
        <row r="30">
          <cell r="P30">
            <v>91686</v>
          </cell>
        </row>
        <row r="36">
          <cell r="P36">
            <v>6979.36</v>
          </cell>
        </row>
        <row r="38">
          <cell r="P38">
            <v>856800</v>
          </cell>
        </row>
        <row r="58">
          <cell r="P58">
            <v>1340800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1"/>
  <sheetViews>
    <sheetView showGridLines="0" tabSelected="1" zoomScale="55" zoomScaleNormal="55" workbookViewId="0">
      <selection activeCell="O83" sqref="O83"/>
    </sheetView>
  </sheetViews>
  <sheetFormatPr baseColWidth="10" defaultColWidth="11.42578125" defaultRowHeight="15" x14ac:dyDescent="0.25"/>
  <cols>
    <col min="1" max="1" width="128.140625" bestFit="1" customWidth="1"/>
    <col min="2" max="2" width="33" bestFit="1" customWidth="1"/>
    <col min="3" max="3" width="27.140625" bestFit="1" customWidth="1"/>
    <col min="4" max="4" width="33" bestFit="1" customWidth="1"/>
    <col min="5" max="6" width="29.140625" bestFit="1" customWidth="1"/>
    <col min="7" max="7" width="31" bestFit="1" customWidth="1"/>
    <col min="8" max="8" width="31" customWidth="1"/>
    <col min="9" max="10" width="31" bestFit="1" customWidth="1"/>
    <col min="11" max="14" width="24.85546875" bestFit="1" customWidth="1"/>
    <col min="15" max="15" width="30" bestFit="1" customWidth="1"/>
    <col min="16" max="16" width="6.28515625" bestFit="1" customWidth="1"/>
    <col min="17" max="17" width="33" bestFit="1" customWidth="1"/>
  </cols>
  <sheetData>
    <row r="2" spans="1:18" ht="28.5" customHeight="1" x14ac:dyDescent="0.25">
      <c r="A2" s="78" t="s">
        <v>86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8" ht="21" customHeight="1" x14ac:dyDescent="0.25">
      <c r="A3" s="80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8" ht="15.75" x14ac:dyDescent="0.25">
      <c r="A4" s="85" t="s">
        <v>89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8" ht="15.75" customHeight="1" x14ac:dyDescent="0.25">
      <c r="A5" s="87" t="s">
        <v>84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8" ht="15.75" customHeight="1" x14ac:dyDescent="0.25">
      <c r="A6" s="74" t="s">
        <v>73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8" ht="25.5" customHeight="1" x14ac:dyDescent="0.25">
      <c r="A7" s="82" t="s">
        <v>63</v>
      </c>
      <c r="B7" s="83" t="s">
        <v>85</v>
      </c>
      <c r="C7" s="66" t="s">
        <v>92</v>
      </c>
      <c r="D7" s="83" t="s">
        <v>90</v>
      </c>
      <c r="E7" s="75" t="s">
        <v>83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8" x14ac:dyDescent="0.25">
      <c r="A8" s="82"/>
      <c r="B8" s="84"/>
      <c r="C8" s="67" t="s">
        <v>93</v>
      </c>
      <c r="D8" s="84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61" t="s">
        <v>81</v>
      </c>
      <c r="L8" s="1" t="s">
        <v>82</v>
      </c>
      <c r="M8" s="1" t="s">
        <v>97</v>
      </c>
      <c r="N8" s="1" t="s">
        <v>98</v>
      </c>
      <c r="O8" s="1" t="s">
        <v>99</v>
      </c>
      <c r="P8" s="2" t="s">
        <v>100</v>
      </c>
      <c r="Q8" s="1" t="s">
        <v>74</v>
      </c>
    </row>
    <row r="9" spans="1:18" ht="23.25" x14ac:dyDescent="0.35">
      <c r="A9" s="6" t="s">
        <v>0</v>
      </c>
      <c r="B9" s="7">
        <f>B10+B16+B26+B52</f>
        <v>148541257</v>
      </c>
      <c r="C9" s="7">
        <f>C10+C16+C26+C52</f>
        <v>19036052.5</v>
      </c>
      <c r="D9" s="7">
        <f>D10+D16+D26+D52</f>
        <v>145103129.5</v>
      </c>
      <c r="E9" s="52">
        <f>E10+E16+E26</f>
        <v>8726208.3300000001</v>
      </c>
      <c r="F9" s="53">
        <v>9750718.7300000004</v>
      </c>
      <c r="G9" s="53">
        <v>11096604.859999999</v>
      </c>
      <c r="H9" s="53">
        <v>15474343.289999999</v>
      </c>
      <c r="I9" s="53">
        <v>14898238.23</v>
      </c>
      <c r="J9" s="53">
        <v>13630583.210000001</v>
      </c>
      <c r="K9" s="62">
        <v>12773672.210000001</v>
      </c>
      <c r="L9" s="52">
        <f>L10+L16+L26+L52</f>
        <v>16474333.810000001</v>
      </c>
      <c r="M9" s="52">
        <f>M10+M16+M26+M52</f>
        <v>12235682.880000001</v>
      </c>
      <c r="N9" s="52">
        <f>N10+N16+N26+N52</f>
        <v>12425600.289999999</v>
      </c>
      <c r="O9" s="52">
        <f>O10+O16+O26+O52</f>
        <v>20650695.569999997</v>
      </c>
      <c r="P9" s="8"/>
      <c r="Q9" s="42">
        <f>SUM(E9:P9)</f>
        <v>148136681.41</v>
      </c>
    </row>
    <row r="10" spans="1:18" ht="27.75" x14ac:dyDescent="0.35">
      <c r="A10" s="9" t="s">
        <v>1</v>
      </c>
      <c r="B10" s="31">
        <f>B11+B12+B13+B14+B15</f>
        <v>108698500</v>
      </c>
      <c r="C10" s="31">
        <f>C11+C12+C13+C14+C15</f>
        <v>4000000.0000000005</v>
      </c>
      <c r="D10" s="31">
        <f t="shared" ref="D10:F10" si="0">D11+D12+D13+D14+D15</f>
        <v>92474670</v>
      </c>
      <c r="E10" s="43">
        <f>E11+E12+E13+E14+E15</f>
        <v>6753941</v>
      </c>
      <c r="F10" s="43">
        <f t="shared" si="0"/>
        <v>6794117.0999999996</v>
      </c>
      <c r="G10" s="43">
        <f>G11+G12+G13+G14+G15</f>
        <v>7762624.5999999996</v>
      </c>
      <c r="H10" s="43">
        <f>H11+H12+H13+H14+H15</f>
        <v>7202166</v>
      </c>
      <c r="I10" s="44">
        <v>8463630.3000000007</v>
      </c>
      <c r="J10" s="44">
        <v>8449661.6999999993</v>
      </c>
      <c r="K10" s="44">
        <v>8334654.2999999998</v>
      </c>
      <c r="L10" s="44">
        <f>L11+L12+L15</f>
        <v>9044476.8000000007</v>
      </c>
      <c r="M10" s="44">
        <f>M11+M12+M15</f>
        <v>8896609</v>
      </c>
      <c r="N10" s="44">
        <f>N11+N12+N15</f>
        <v>9158143.5</v>
      </c>
      <c r="O10" s="44">
        <f>O11+O12+O14+O15</f>
        <v>16120842.169999998</v>
      </c>
      <c r="P10" s="11"/>
      <c r="Q10" s="41">
        <v>62967271.799999997</v>
      </c>
    </row>
    <row r="11" spans="1:18" ht="23.25" x14ac:dyDescent="0.35">
      <c r="A11" s="12" t="s">
        <v>2</v>
      </c>
      <c r="B11" s="14">
        <v>103220500</v>
      </c>
      <c r="C11" s="13">
        <v>4594784.4000000004</v>
      </c>
      <c r="D11" s="13">
        <v>86996670</v>
      </c>
      <c r="E11" s="54">
        <v>6447500</v>
      </c>
      <c r="F11" s="55">
        <v>6488500</v>
      </c>
      <c r="G11" s="55">
        <v>7458000</v>
      </c>
      <c r="H11" s="55">
        <v>6899000</v>
      </c>
      <c r="I11" s="55">
        <v>8093000</v>
      </c>
      <c r="J11" s="55">
        <v>8078000</v>
      </c>
      <c r="K11" s="55">
        <v>7967000</v>
      </c>
      <c r="L11" s="15">
        <v>8623000</v>
      </c>
      <c r="M11" s="15">
        <v>8483000</v>
      </c>
      <c r="N11" s="16">
        <v>8741500</v>
      </c>
      <c r="O11" s="15">
        <v>8721500</v>
      </c>
      <c r="P11" s="14"/>
      <c r="Q11" s="17">
        <f>SUM(E11:P11)</f>
        <v>86000000</v>
      </c>
    </row>
    <row r="12" spans="1:18" ht="23.25" x14ac:dyDescent="0.35">
      <c r="A12" s="12" t="s">
        <v>3</v>
      </c>
      <c r="B12" s="14">
        <v>3000000</v>
      </c>
      <c r="C12" s="13"/>
      <c r="D12" s="13">
        <v>3000000</v>
      </c>
      <c r="E12" s="54">
        <v>249930</v>
      </c>
      <c r="F12" s="55">
        <v>249597.5</v>
      </c>
      <c r="G12" s="55">
        <v>248605</v>
      </c>
      <c r="H12" s="55">
        <v>248785</v>
      </c>
      <c r="I12" s="55">
        <v>248845</v>
      </c>
      <c r="J12" s="55">
        <v>249385</v>
      </c>
      <c r="K12" s="55">
        <v>249145</v>
      </c>
      <c r="L12" s="15">
        <v>249732.5</v>
      </c>
      <c r="M12" s="15">
        <v>248990</v>
      </c>
      <c r="N12" s="15">
        <v>249567.5</v>
      </c>
      <c r="O12" s="15">
        <v>247827.5</v>
      </c>
      <c r="P12" s="14"/>
      <c r="Q12" s="17">
        <f t="shared" ref="Q12:Q74" si="1">SUM(E12:P12)</f>
        <v>2740410</v>
      </c>
    </row>
    <row r="13" spans="1:18" ht="23.25" x14ac:dyDescent="0.35">
      <c r="A13" s="12" t="s">
        <v>4</v>
      </c>
      <c r="B13" s="32">
        <v>0</v>
      </c>
      <c r="C13" s="13"/>
      <c r="D13" s="34" t="s">
        <v>88</v>
      </c>
      <c r="E13" s="54"/>
      <c r="F13" s="55"/>
      <c r="G13" s="55"/>
      <c r="H13" s="55"/>
      <c r="I13" s="55"/>
      <c r="J13" s="55"/>
      <c r="K13" s="55"/>
      <c r="L13" s="15"/>
      <c r="M13" s="15"/>
      <c r="N13" s="15"/>
      <c r="O13" s="15"/>
      <c r="P13" s="18"/>
      <c r="Q13" s="17">
        <f t="shared" si="1"/>
        <v>0</v>
      </c>
      <c r="R13" s="3"/>
    </row>
    <row r="14" spans="1:18" ht="23.25" x14ac:dyDescent="0.35">
      <c r="A14" s="12" t="s">
        <v>5</v>
      </c>
      <c r="B14" s="32">
        <v>0</v>
      </c>
      <c r="C14" s="13"/>
      <c r="D14" s="34" t="s">
        <v>88</v>
      </c>
      <c r="E14" s="54"/>
      <c r="F14" s="55"/>
      <c r="G14" s="55"/>
      <c r="H14" s="55"/>
      <c r="I14" s="55"/>
      <c r="J14" s="55"/>
      <c r="K14" s="55"/>
      <c r="L14" s="15"/>
      <c r="M14" s="15"/>
      <c r="N14" s="15"/>
      <c r="O14" s="15">
        <v>6987124.9699999997</v>
      </c>
      <c r="P14" s="18"/>
      <c r="Q14" s="17">
        <f t="shared" si="1"/>
        <v>6987124.9699999997</v>
      </c>
    </row>
    <row r="15" spans="1:18" ht="23.25" x14ac:dyDescent="0.35">
      <c r="A15" s="12" t="s">
        <v>6</v>
      </c>
      <c r="B15" s="14">
        <v>2478000</v>
      </c>
      <c r="C15" s="13">
        <v>-594784.4</v>
      </c>
      <c r="D15" s="13">
        <v>2478000</v>
      </c>
      <c r="E15" s="54">
        <v>56511</v>
      </c>
      <c r="F15" s="55">
        <v>56019.6</v>
      </c>
      <c r="G15" s="55">
        <v>56019.6</v>
      </c>
      <c r="H15" s="55">
        <v>54381</v>
      </c>
      <c r="I15" s="55">
        <v>121785.3</v>
      </c>
      <c r="J15" s="55">
        <v>122276.7</v>
      </c>
      <c r="K15" s="55">
        <v>118509.3</v>
      </c>
      <c r="L15" s="15">
        <v>171744.3</v>
      </c>
      <c r="M15" s="15">
        <v>164619</v>
      </c>
      <c r="N15" s="15">
        <v>167076</v>
      </c>
      <c r="O15" s="15">
        <v>164389.70000000001</v>
      </c>
      <c r="P15" s="14"/>
      <c r="Q15" s="17">
        <f t="shared" si="1"/>
        <v>1253331.5</v>
      </c>
    </row>
    <row r="16" spans="1:18" ht="27.75" x14ac:dyDescent="0.65">
      <c r="A16" s="9" t="s">
        <v>7</v>
      </c>
      <c r="B16" s="33">
        <f>B17+B18+B19+B20+B21+B22+B23+B24+B25</f>
        <v>11163854</v>
      </c>
      <c r="C16" s="33">
        <f t="shared" ref="C16:G16" si="2">C17+C18+C19+C20+C21+C22+C23+C24+C25</f>
        <v>4143038.0999999996</v>
      </c>
      <c r="D16" s="33">
        <f t="shared" si="2"/>
        <v>12990634.1</v>
      </c>
      <c r="E16" s="56">
        <f>E17+E18+E19+E20+E21+E22+E23+E24+E25</f>
        <v>1410237.33</v>
      </c>
      <c r="F16" s="56">
        <f t="shared" si="2"/>
        <v>753481.63</v>
      </c>
      <c r="G16" s="56">
        <f t="shared" si="2"/>
        <v>1008070.12</v>
      </c>
      <c r="H16" s="56">
        <v>940666.26</v>
      </c>
      <c r="I16" s="56">
        <v>1516529.77</v>
      </c>
      <c r="J16" s="56">
        <v>846304.89</v>
      </c>
      <c r="K16" s="56">
        <v>1148740.6499999999</v>
      </c>
      <c r="L16" s="56">
        <f>L17+L18+L19+L20+L21+L22+L23+L24+L25</f>
        <v>1221437.01</v>
      </c>
      <c r="M16" s="56">
        <f>M17+M18+M19+M20+M21+M22+M23+M24+M25</f>
        <v>937493.88</v>
      </c>
      <c r="N16" s="56">
        <f>N17+N18+N19+N20+N21+N22+N23+N24+N25</f>
        <v>1041296.7899999999</v>
      </c>
      <c r="O16" s="56">
        <f>O17+O18+O19+O20+O21+O22+O23+O24+O25</f>
        <v>2332253.4</v>
      </c>
      <c r="P16" s="18"/>
      <c r="Q16" s="69">
        <f>SUM(E16:P16)</f>
        <v>13156511.729999999</v>
      </c>
    </row>
    <row r="17" spans="1:17" ht="23.25" x14ac:dyDescent="0.35">
      <c r="A17" s="12" t="s">
        <v>8</v>
      </c>
      <c r="B17" s="14">
        <v>3180000</v>
      </c>
      <c r="C17" s="22">
        <v>3815886.6</v>
      </c>
      <c r="D17" s="22">
        <v>5763885.5999999996</v>
      </c>
      <c r="E17" s="54">
        <v>321472.18</v>
      </c>
      <c r="F17" s="55">
        <v>319681.63</v>
      </c>
      <c r="G17" s="55">
        <v>312310.03999999998</v>
      </c>
      <c r="H17" s="55">
        <v>409936.8</v>
      </c>
      <c r="I17" s="55">
        <v>892982.21</v>
      </c>
      <c r="J17" s="55">
        <v>385775.53</v>
      </c>
      <c r="K17" s="55">
        <v>625190.65</v>
      </c>
      <c r="L17" s="15">
        <v>624156.72</v>
      </c>
      <c r="M17" s="15">
        <v>469646.52</v>
      </c>
      <c r="N17" s="15">
        <v>503624.43</v>
      </c>
      <c r="O17" s="15">
        <v>1783738.04</v>
      </c>
      <c r="P17" s="14"/>
      <c r="Q17" s="17">
        <f t="shared" si="1"/>
        <v>6648514.7500000009</v>
      </c>
    </row>
    <row r="18" spans="1:17" ht="23.25" x14ac:dyDescent="0.35">
      <c r="A18" s="12" t="s">
        <v>9</v>
      </c>
      <c r="B18" s="14">
        <v>769850</v>
      </c>
      <c r="C18" s="22">
        <v>-199850</v>
      </c>
      <c r="D18" s="22">
        <v>556172</v>
      </c>
      <c r="E18" s="54"/>
      <c r="F18" s="55"/>
      <c r="G18" s="55">
        <v>206172</v>
      </c>
      <c r="H18" s="55">
        <v>70000</v>
      </c>
      <c r="I18" s="55">
        <v>163018.20000000001</v>
      </c>
      <c r="J18" s="55"/>
      <c r="K18" s="55">
        <v>70000</v>
      </c>
      <c r="L18" s="15">
        <v>35000</v>
      </c>
      <c r="M18" s="15"/>
      <c r="N18" s="15">
        <v>70000</v>
      </c>
      <c r="O18" s="15">
        <v>35000</v>
      </c>
      <c r="P18" s="18"/>
      <c r="Q18" s="17">
        <f t="shared" si="1"/>
        <v>649190.19999999995</v>
      </c>
    </row>
    <row r="19" spans="1:17" ht="23.25" x14ac:dyDescent="0.35">
      <c r="A19" s="12" t="s">
        <v>10</v>
      </c>
      <c r="B19" s="14">
        <v>4983892</v>
      </c>
      <c r="C19" s="13">
        <v>0</v>
      </c>
      <c r="D19" s="22">
        <v>4983892</v>
      </c>
      <c r="E19" s="54">
        <v>381700</v>
      </c>
      <c r="F19" s="55">
        <v>433800</v>
      </c>
      <c r="G19" s="55">
        <v>430300</v>
      </c>
      <c r="H19" s="55">
        <v>415400</v>
      </c>
      <c r="I19" s="55">
        <v>415200</v>
      </c>
      <c r="J19" s="55">
        <v>415200</v>
      </c>
      <c r="K19" s="55">
        <v>415200</v>
      </c>
      <c r="L19" s="15">
        <v>415200</v>
      </c>
      <c r="M19" s="15">
        <v>415025</v>
      </c>
      <c r="N19" s="15">
        <v>414850</v>
      </c>
      <c r="O19" s="15">
        <f>'[1]TODOS LOS MESES'!$P$26</f>
        <v>414850</v>
      </c>
      <c r="P19" s="14"/>
      <c r="Q19" s="17">
        <f t="shared" si="1"/>
        <v>4566725</v>
      </c>
    </row>
    <row r="20" spans="1:17" ht="23.25" x14ac:dyDescent="0.35">
      <c r="A20" s="12" t="s">
        <v>11</v>
      </c>
      <c r="B20" s="14">
        <v>300000</v>
      </c>
      <c r="C20" s="13">
        <v>-300000</v>
      </c>
      <c r="D20" s="34" t="s">
        <v>95</v>
      </c>
      <c r="E20" s="54"/>
      <c r="F20" s="55"/>
      <c r="G20" s="55"/>
      <c r="H20" s="55"/>
      <c r="I20" s="55"/>
      <c r="J20" s="55"/>
      <c r="K20" s="55"/>
      <c r="L20" s="15"/>
      <c r="M20" s="15"/>
      <c r="N20" s="15"/>
      <c r="O20" s="15"/>
      <c r="P20" s="14"/>
      <c r="Q20" s="17">
        <f t="shared" si="1"/>
        <v>0</v>
      </c>
    </row>
    <row r="21" spans="1:17" ht="23.25" x14ac:dyDescent="0.35">
      <c r="A21" s="12" t="s">
        <v>12</v>
      </c>
      <c r="B21" s="14">
        <v>337572</v>
      </c>
      <c r="C21" s="13">
        <v>1182703</v>
      </c>
      <c r="D21" s="22">
        <v>337572</v>
      </c>
      <c r="E21" s="54"/>
      <c r="F21" s="55"/>
      <c r="G21" s="57">
        <v>38350</v>
      </c>
      <c r="H21" s="55">
        <v>38350</v>
      </c>
      <c r="I21" s="55">
        <v>38350</v>
      </c>
      <c r="J21" s="55">
        <v>38350</v>
      </c>
      <c r="K21" s="55">
        <v>38350</v>
      </c>
      <c r="L21" s="15">
        <v>38350</v>
      </c>
      <c r="M21" s="15">
        <v>45843</v>
      </c>
      <c r="N21" s="15">
        <v>45843</v>
      </c>
      <c r="O21" s="15">
        <f>'[1]TODOS LOS MESES'!$P$30</f>
        <v>91686</v>
      </c>
      <c r="P21" s="18"/>
      <c r="Q21" s="17">
        <f t="shared" si="1"/>
        <v>413472</v>
      </c>
    </row>
    <row r="22" spans="1:17" ht="23.25" x14ac:dyDescent="0.35">
      <c r="A22" s="12" t="s">
        <v>13</v>
      </c>
      <c r="B22" s="14">
        <v>900000</v>
      </c>
      <c r="C22" s="13">
        <v>-97934</v>
      </c>
      <c r="D22" s="22">
        <v>802066</v>
      </c>
      <c r="E22" s="54">
        <v>707065.15</v>
      </c>
      <c r="F22" s="55"/>
      <c r="G22" s="55"/>
      <c r="H22" s="55"/>
      <c r="I22" s="55"/>
      <c r="J22" s="55"/>
      <c r="K22" s="55"/>
      <c r="L22" s="15">
        <v>94771.57</v>
      </c>
      <c r="M22" s="15"/>
      <c r="N22" s="15"/>
      <c r="O22" s="15"/>
      <c r="P22" s="14"/>
      <c r="Q22" s="17">
        <f t="shared" si="1"/>
        <v>801836.72</v>
      </c>
    </row>
    <row r="23" spans="1:17" ht="23.25" x14ac:dyDescent="0.35">
      <c r="A23" s="12" t="s">
        <v>96</v>
      </c>
      <c r="B23" s="14">
        <v>602540</v>
      </c>
      <c r="C23" s="13">
        <v>-295493.5</v>
      </c>
      <c r="D23" s="22">
        <f>SUM(B23:C23)</f>
        <v>307046.5</v>
      </c>
      <c r="E23" s="54"/>
      <c r="F23" s="55"/>
      <c r="G23" s="55"/>
      <c r="H23" s="55"/>
      <c r="I23" s="55"/>
      <c r="J23" s="55"/>
      <c r="K23" s="57"/>
      <c r="L23" s="15"/>
      <c r="M23" s="15"/>
      <c r="N23" s="15"/>
      <c r="O23" s="15"/>
      <c r="P23" s="14"/>
      <c r="Q23" s="17">
        <f t="shared" si="1"/>
        <v>0</v>
      </c>
    </row>
    <row r="24" spans="1:17" ht="23.25" x14ac:dyDescent="0.35">
      <c r="A24" s="12" t="s">
        <v>14</v>
      </c>
      <c r="B24" s="14">
        <v>90000</v>
      </c>
      <c r="C24" s="13">
        <v>37726</v>
      </c>
      <c r="D24" s="22">
        <v>90000</v>
      </c>
      <c r="E24" s="58"/>
      <c r="F24" s="59"/>
      <c r="G24" s="57">
        <v>20938.080000000002</v>
      </c>
      <c r="H24" s="55">
        <v>6979.36</v>
      </c>
      <c r="I24" s="55">
        <v>6979.36</v>
      </c>
      <c r="J24" s="55">
        <v>6979.36</v>
      </c>
      <c r="K24" s="59"/>
      <c r="L24" s="15">
        <v>13958.72</v>
      </c>
      <c r="M24" s="15">
        <v>6979.36</v>
      </c>
      <c r="N24" s="15">
        <v>6979.36</v>
      </c>
      <c r="O24" s="15">
        <f>'[1]TODOS LOS MESES'!$P$36</f>
        <v>6979.36</v>
      </c>
      <c r="P24" s="18"/>
      <c r="Q24" s="17">
        <f t="shared" si="1"/>
        <v>76772.960000000006</v>
      </c>
    </row>
    <row r="25" spans="1:17" ht="23.25" x14ac:dyDescent="0.35">
      <c r="A25" s="12" t="s">
        <v>15</v>
      </c>
      <c r="B25" s="14">
        <v>0</v>
      </c>
      <c r="C25" s="13">
        <v>0</v>
      </c>
      <c r="D25" s="34" t="s">
        <v>88</v>
      </c>
      <c r="E25" s="54"/>
      <c r="F25" s="55"/>
      <c r="G25" s="55"/>
      <c r="H25" s="55"/>
      <c r="I25" s="55"/>
      <c r="J25" s="55"/>
      <c r="K25" s="55"/>
      <c r="L25" s="15"/>
      <c r="M25" s="15"/>
      <c r="N25" s="15"/>
      <c r="O25" s="15"/>
      <c r="P25" s="14"/>
      <c r="Q25" s="17">
        <f t="shared" si="1"/>
        <v>0</v>
      </c>
    </row>
    <row r="26" spans="1:17" ht="27.75" x14ac:dyDescent="0.65">
      <c r="A26" s="9" t="s">
        <v>16</v>
      </c>
      <c r="B26" s="33">
        <f>B27+B28+B29+B30+B31+B32+B33+B34+B35</f>
        <v>27878903</v>
      </c>
      <c r="C26" s="33">
        <f>C27+C28+C29+C30+C31+C32+C33+C34+C35</f>
        <v>5248222.3800000008</v>
      </c>
      <c r="D26" s="33">
        <f>D27+D28+D29+D30+D31+D32+D33+D34+D35</f>
        <v>33193033.379999999</v>
      </c>
      <c r="E26" s="56">
        <f t="shared" ref="E26:H26" si="3">E27+E28+E29+E30+E31+E32+E33+E34+E35</f>
        <v>562030</v>
      </c>
      <c r="F26" s="56">
        <f t="shared" si="3"/>
        <v>2203120</v>
      </c>
      <c r="G26" s="56">
        <f t="shared" si="3"/>
        <v>1491383.52</v>
      </c>
      <c r="H26" s="56">
        <f t="shared" si="3"/>
        <v>6116531.71</v>
      </c>
      <c r="I26" s="60">
        <v>4854695.88</v>
      </c>
      <c r="J26" s="60">
        <v>3065259.15</v>
      </c>
      <c r="K26" s="60">
        <v>3290277.26</v>
      </c>
      <c r="L26" s="60">
        <f>L27+L28+L29+L30+L31+L32+L33+L34+L35</f>
        <v>2004820</v>
      </c>
      <c r="M26" s="60">
        <f>M27+M28+M29+M30+M31+M32+M33+M34+M35</f>
        <v>2401580</v>
      </c>
      <c r="N26" s="60">
        <f>N27+N28+N29+N30+N31+N32+N33+N34+N35</f>
        <v>2226160</v>
      </c>
      <c r="O26" s="60">
        <f>O27+O28+O29+O30+O31+O32+O33+O34+O35</f>
        <v>2197600</v>
      </c>
      <c r="P26" s="14"/>
      <c r="Q26" s="69">
        <f>SUM(E26:P26)</f>
        <v>30413457.519999996</v>
      </c>
    </row>
    <row r="27" spans="1:17" ht="23.25" x14ac:dyDescent="0.35">
      <c r="A27" s="12" t="s">
        <v>17</v>
      </c>
      <c r="B27" s="14">
        <v>6756588</v>
      </c>
      <c r="C27" s="13">
        <v>3112800</v>
      </c>
      <c r="D27" s="22">
        <f>SUM(B27:C27)</f>
        <v>9869388</v>
      </c>
      <c r="E27" s="54">
        <v>562030</v>
      </c>
      <c r="F27" s="55">
        <v>523320</v>
      </c>
      <c r="G27" s="55">
        <v>579390</v>
      </c>
      <c r="H27" s="55">
        <v>955500</v>
      </c>
      <c r="I27" s="55">
        <v>892920</v>
      </c>
      <c r="J27" s="55">
        <v>989400</v>
      </c>
      <c r="K27" s="55">
        <v>822120</v>
      </c>
      <c r="L27" s="15">
        <v>664020</v>
      </c>
      <c r="M27" s="15">
        <v>1060780</v>
      </c>
      <c r="N27" s="15">
        <v>885360</v>
      </c>
      <c r="O27" s="15">
        <f>'[1]TODOS LOS MESES'!$P$38</f>
        <v>856800</v>
      </c>
      <c r="P27" s="14"/>
      <c r="Q27" s="17">
        <f t="shared" si="1"/>
        <v>8791640</v>
      </c>
    </row>
    <row r="28" spans="1:17" ht="23.25" x14ac:dyDescent="0.35">
      <c r="A28" s="12" t="s">
        <v>18</v>
      </c>
      <c r="B28" s="14">
        <v>5552023</v>
      </c>
      <c r="C28" s="13">
        <v>-1827260</v>
      </c>
      <c r="D28" s="22">
        <f>SUM(B28:C28)</f>
        <v>3724763</v>
      </c>
      <c r="E28" s="54"/>
      <c r="F28" s="55"/>
      <c r="G28" s="55"/>
      <c r="H28" s="55">
        <v>1500135.7</v>
      </c>
      <c r="I28" s="55">
        <v>1424998.68</v>
      </c>
      <c r="J28" s="55">
        <v>141128</v>
      </c>
      <c r="K28" s="55">
        <v>655289.4</v>
      </c>
      <c r="L28" s="15"/>
      <c r="M28" s="15"/>
      <c r="N28" s="15"/>
      <c r="O28" s="15"/>
      <c r="P28" s="14"/>
      <c r="Q28" s="17">
        <f t="shared" si="1"/>
        <v>3721551.78</v>
      </c>
    </row>
    <row r="29" spans="1:17" ht="23.25" x14ac:dyDescent="0.35">
      <c r="A29" s="12" t="s">
        <v>19</v>
      </c>
      <c r="B29" s="14">
        <v>450000</v>
      </c>
      <c r="C29" s="13">
        <v>271000</v>
      </c>
      <c r="D29" s="22">
        <v>600000</v>
      </c>
      <c r="E29" s="54"/>
      <c r="F29" s="55"/>
      <c r="G29" s="55">
        <v>24303.52</v>
      </c>
      <c r="H29" s="55">
        <v>532833.43000000005</v>
      </c>
      <c r="I29" s="55"/>
      <c r="J29" s="55"/>
      <c r="K29" s="55">
        <v>163788.72</v>
      </c>
      <c r="L29" s="15"/>
      <c r="M29" s="15"/>
      <c r="N29" s="15"/>
      <c r="O29" s="15"/>
      <c r="P29" s="14"/>
      <c r="Q29" s="17">
        <f t="shared" si="1"/>
        <v>720925.67</v>
      </c>
    </row>
    <row r="30" spans="1:17" ht="23.25" x14ac:dyDescent="0.35">
      <c r="A30" s="12" t="s">
        <v>20</v>
      </c>
      <c r="B30" s="14">
        <v>200000</v>
      </c>
      <c r="C30" s="13">
        <v>-186908</v>
      </c>
      <c r="D30" s="22">
        <v>200000</v>
      </c>
      <c r="E30" s="54"/>
      <c r="F30" s="55"/>
      <c r="G30" s="55"/>
      <c r="H30" s="55">
        <v>13091.5</v>
      </c>
      <c r="I30" s="55"/>
      <c r="J30" s="55"/>
      <c r="K30" s="55"/>
      <c r="L30" s="15"/>
      <c r="M30" s="15"/>
      <c r="N30" s="15"/>
      <c r="O30" s="15"/>
      <c r="P30" s="14"/>
      <c r="Q30" s="17">
        <f t="shared" si="1"/>
        <v>13091.5</v>
      </c>
    </row>
    <row r="31" spans="1:17" ht="23.25" x14ac:dyDescent="0.35">
      <c r="A31" s="12" t="s">
        <v>21</v>
      </c>
      <c r="B31" s="14">
        <v>379854</v>
      </c>
      <c r="C31" s="13">
        <v>291950</v>
      </c>
      <c r="D31" s="22">
        <f>SUM(B31:C31)</f>
        <v>671804</v>
      </c>
      <c r="E31" s="54"/>
      <c r="F31" s="55"/>
      <c r="G31" s="55">
        <v>43896</v>
      </c>
      <c r="H31" s="55">
        <v>139908.85999999999</v>
      </c>
      <c r="I31" s="55">
        <v>181977.2</v>
      </c>
      <c r="J31" s="55"/>
      <c r="K31" s="55">
        <v>156955.87</v>
      </c>
      <c r="L31" s="15"/>
      <c r="M31" s="15"/>
      <c r="N31" s="15"/>
      <c r="O31" s="15"/>
      <c r="P31" s="14"/>
      <c r="Q31" s="17">
        <f t="shared" si="1"/>
        <v>522737.93</v>
      </c>
    </row>
    <row r="32" spans="1:17" ht="23.25" x14ac:dyDescent="0.35">
      <c r="A32" s="12" t="s">
        <v>22</v>
      </c>
      <c r="B32" s="14">
        <v>580000</v>
      </c>
      <c r="C32" s="13">
        <v>411614.4</v>
      </c>
      <c r="D32" s="22">
        <f>SUM(B32:C32)</f>
        <v>991614.4</v>
      </c>
      <c r="E32" s="54"/>
      <c r="F32" s="55"/>
      <c r="G32" s="55"/>
      <c r="H32" s="55">
        <v>918166.72</v>
      </c>
      <c r="I32" s="55"/>
      <c r="J32" s="55"/>
      <c r="K32" s="55">
        <v>6920.18</v>
      </c>
      <c r="L32" s="15"/>
      <c r="M32" s="15"/>
      <c r="N32" s="15"/>
      <c r="O32" s="15"/>
      <c r="P32" s="14"/>
      <c r="Q32" s="17">
        <f t="shared" si="1"/>
        <v>925086.9</v>
      </c>
    </row>
    <row r="33" spans="1:17" ht="23.25" x14ac:dyDescent="0.35">
      <c r="A33" s="12" t="s">
        <v>23</v>
      </c>
      <c r="B33" s="14">
        <v>11290438</v>
      </c>
      <c r="C33" s="13">
        <v>3575598</v>
      </c>
      <c r="D33" s="22">
        <f>SUM(B33:C33)</f>
        <v>14866036</v>
      </c>
      <c r="E33" s="54"/>
      <c r="F33" s="55">
        <v>1679800</v>
      </c>
      <c r="G33" s="55">
        <v>839900</v>
      </c>
      <c r="H33" s="55">
        <v>866657.33</v>
      </c>
      <c r="I33" s="55">
        <v>1841500</v>
      </c>
      <c r="J33" s="55">
        <v>1604224.95</v>
      </c>
      <c r="K33" s="55">
        <v>1452548.36</v>
      </c>
      <c r="L33" s="15">
        <v>1340800</v>
      </c>
      <c r="M33" s="15">
        <v>1340800</v>
      </c>
      <c r="N33" s="15">
        <v>1340800</v>
      </c>
      <c r="O33" s="15">
        <f>'[1]TODOS LOS MESES'!$P$58</f>
        <v>1340800</v>
      </c>
      <c r="P33" s="14"/>
      <c r="Q33" s="17">
        <f t="shared" si="1"/>
        <v>13647830.640000001</v>
      </c>
    </row>
    <row r="34" spans="1:17" ht="23.25" x14ac:dyDescent="0.35">
      <c r="A34" s="12" t="s">
        <v>24</v>
      </c>
      <c r="B34" s="32">
        <v>0</v>
      </c>
      <c r="C34" s="40">
        <v>0</v>
      </c>
      <c r="D34" s="32">
        <v>0</v>
      </c>
      <c r="E34" s="58"/>
      <c r="F34" s="55"/>
      <c r="G34" s="55"/>
      <c r="H34" s="55"/>
      <c r="I34" s="55"/>
      <c r="J34" s="55"/>
      <c r="K34" s="55"/>
      <c r="L34" s="15"/>
      <c r="M34" s="15"/>
      <c r="N34" s="15"/>
      <c r="O34" s="15"/>
      <c r="P34" s="11"/>
      <c r="Q34" s="17">
        <f t="shared" si="1"/>
        <v>0</v>
      </c>
    </row>
    <row r="35" spans="1:17" ht="23.25" x14ac:dyDescent="0.35">
      <c r="A35" s="12" t="s">
        <v>25</v>
      </c>
      <c r="B35" s="14">
        <v>2670000</v>
      </c>
      <c r="C35" s="13">
        <v>-400572.02</v>
      </c>
      <c r="D35" s="22">
        <f>SUM(B35:C35)</f>
        <v>2269427.98</v>
      </c>
      <c r="E35" s="54"/>
      <c r="F35" s="55"/>
      <c r="G35" s="55">
        <v>3894</v>
      </c>
      <c r="H35" s="55">
        <v>1190238.17</v>
      </c>
      <c r="I35" s="55">
        <v>513300</v>
      </c>
      <c r="J35" s="55">
        <v>330506.2</v>
      </c>
      <c r="K35" s="55">
        <v>32654.73</v>
      </c>
      <c r="L35" s="15"/>
      <c r="M35" s="15"/>
      <c r="N35" s="15"/>
      <c r="O35" s="15"/>
      <c r="P35" s="11"/>
      <c r="Q35" s="17">
        <f t="shared" si="1"/>
        <v>2070593.0999999999</v>
      </c>
    </row>
    <row r="36" spans="1:17" ht="23.25" x14ac:dyDescent="0.35">
      <c r="A36" s="9" t="s">
        <v>26</v>
      </c>
      <c r="B36" s="10"/>
      <c r="C36" s="19"/>
      <c r="D36" s="22"/>
      <c r="E36" s="54"/>
      <c r="F36" s="55"/>
      <c r="G36" s="55"/>
      <c r="H36" s="55"/>
      <c r="I36" s="55"/>
      <c r="J36" s="55"/>
      <c r="K36" s="55"/>
      <c r="L36" s="15"/>
      <c r="M36" s="15"/>
      <c r="N36" s="15"/>
      <c r="O36" s="15"/>
      <c r="P36" s="11"/>
      <c r="Q36" s="17">
        <f t="shared" si="1"/>
        <v>0</v>
      </c>
    </row>
    <row r="37" spans="1:17" ht="23.25" x14ac:dyDescent="0.35">
      <c r="A37" s="12" t="s">
        <v>27</v>
      </c>
      <c r="B37" s="22"/>
      <c r="C37" s="13"/>
      <c r="D37" s="22"/>
      <c r="E37" s="54"/>
      <c r="F37" s="55"/>
      <c r="G37" s="55"/>
      <c r="H37" s="55"/>
      <c r="I37" s="55"/>
      <c r="J37" s="55"/>
      <c r="K37" s="55"/>
      <c r="L37" s="15"/>
      <c r="M37" s="15"/>
      <c r="N37" s="15"/>
      <c r="O37" s="15"/>
      <c r="P37" s="11"/>
      <c r="Q37" s="17">
        <f t="shared" si="1"/>
        <v>0</v>
      </c>
    </row>
    <row r="38" spans="1:17" ht="23.25" x14ac:dyDescent="0.35">
      <c r="A38" s="12" t="s">
        <v>28</v>
      </c>
      <c r="B38" s="22"/>
      <c r="C38" s="13"/>
      <c r="D38" s="22"/>
      <c r="E38" s="54"/>
      <c r="F38" s="55"/>
      <c r="G38" s="55"/>
      <c r="H38" s="55"/>
      <c r="I38" s="55"/>
      <c r="J38" s="55"/>
      <c r="K38" s="55"/>
      <c r="L38" s="15"/>
      <c r="M38" s="15"/>
      <c r="N38" s="15"/>
      <c r="O38" s="15"/>
      <c r="P38" s="11"/>
      <c r="Q38" s="17">
        <f t="shared" si="1"/>
        <v>0</v>
      </c>
    </row>
    <row r="39" spans="1:17" ht="23.25" x14ac:dyDescent="0.35">
      <c r="A39" s="12" t="s">
        <v>29</v>
      </c>
      <c r="B39" s="22"/>
      <c r="C39" s="13"/>
      <c r="D39" s="22"/>
      <c r="E39" s="54"/>
      <c r="F39" s="55"/>
      <c r="G39" s="55"/>
      <c r="H39" s="55"/>
      <c r="I39" s="55"/>
      <c r="J39" s="55"/>
      <c r="K39" s="55"/>
      <c r="L39" s="15"/>
      <c r="M39" s="15"/>
      <c r="N39" s="15"/>
      <c r="O39" s="15"/>
      <c r="P39" s="11"/>
      <c r="Q39" s="17">
        <f t="shared" si="1"/>
        <v>0</v>
      </c>
    </row>
    <row r="40" spans="1:17" ht="23.25" x14ac:dyDescent="0.35">
      <c r="A40" s="12" t="s">
        <v>30</v>
      </c>
      <c r="B40" s="22"/>
      <c r="C40" s="13"/>
      <c r="D40" s="22"/>
      <c r="E40" s="54"/>
      <c r="F40" s="55"/>
      <c r="G40" s="55"/>
      <c r="H40" s="55"/>
      <c r="I40" s="55"/>
      <c r="J40" s="55"/>
      <c r="K40" s="55"/>
      <c r="L40" s="15"/>
      <c r="M40" s="15"/>
      <c r="N40" s="15"/>
      <c r="O40" s="15"/>
      <c r="P40" s="11"/>
      <c r="Q40" s="17">
        <f t="shared" si="1"/>
        <v>0</v>
      </c>
    </row>
    <row r="41" spans="1:17" ht="23.25" x14ac:dyDescent="0.35">
      <c r="A41" s="12" t="s">
        <v>31</v>
      </c>
      <c r="B41" s="22"/>
      <c r="C41" s="13"/>
      <c r="D41" s="22"/>
      <c r="E41" s="54"/>
      <c r="F41" s="55"/>
      <c r="G41" s="55"/>
      <c r="H41" s="55"/>
      <c r="I41" s="55"/>
      <c r="J41" s="55"/>
      <c r="K41" s="55"/>
      <c r="L41" s="15"/>
      <c r="M41" s="15"/>
      <c r="N41" s="15"/>
      <c r="O41" s="15"/>
      <c r="P41" s="11"/>
      <c r="Q41" s="17">
        <f t="shared" si="1"/>
        <v>0</v>
      </c>
    </row>
    <row r="42" spans="1:17" ht="23.25" x14ac:dyDescent="0.35">
      <c r="A42" s="12" t="s">
        <v>32</v>
      </c>
      <c r="B42" s="22"/>
      <c r="C42" s="13"/>
      <c r="D42" s="22"/>
      <c r="E42" s="58"/>
      <c r="F42" s="55"/>
      <c r="G42" s="55"/>
      <c r="H42" s="55"/>
      <c r="I42" s="55"/>
      <c r="J42" s="55"/>
      <c r="K42" s="55"/>
      <c r="L42" s="15"/>
      <c r="M42" s="15"/>
      <c r="N42" s="15"/>
      <c r="O42" s="15"/>
      <c r="P42" s="11"/>
      <c r="Q42" s="17">
        <f t="shared" si="1"/>
        <v>0</v>
      </c>
    </row>
    <row r="43" spans="1:17" ht="23.25" x14ac:dyDescent="0.35">
      <c r="A43" s="12" t="s">
        <v>33</v>
      </c>
      <c r="B43" s="22"/>
      <c r="C43" s="13"/>
      <c r="D43" s="22"/>
      <c r="E43" s="54"/>
      <c r="F43" s="55"/>
      <c r="G43" s="55"/>
      <c r="H43" s="55"/>
      <c r="I43" s="55"/>
      <c r="J43" s="55"/>
      <c r="K43" s="55"/>
      <c r="L43" s="15"/>
      <c r="M43" s="15"/>
      <c r="N43" s="15"/>
      <c r="O43" s="15"/>
      <c r="P43" s="11"/>
      <c r="Q43" s="17">
        <f t="shared" si="1"/>
        <v>0</v>
      </c>
    </row>
    <row r="44" spans="1:17" ht="23.25" x14ac:dyDescent="0.35">
      <c r="A44" s="12" t="s">
        <v>34</v>
      </c>
      <c r="B44" s="22"/>
      <c r="C44" s="13"/>
      <c r="D44" s="22"/>
      <c r="E44" s="54"/>
      <c r="F44" s="55"/>
      <c r="G44" s="55"/>
      <c r="H44" s="55"/>
      <c r="I44" s="55"/>
      <c r="J44" s="55"/>
      <c r="K44" s="55"/>
      <c r="L44" s="15"/>
      <c r="M44" s="15"/>
      <c r="N44" s="15"/>
      <c r="O44" s="15"/>
      <c r="P44" s="11"/>
      <c r="Q44" s="17">
        <f t="shared" si="1"/>
        <v>0</v>
      </c>
    </row>
    <row r="45" spans="1:17" ht="23.25" x14ac:dyDescent="0.35">
      <c r="A45" s="9" t="s">
        <v>35</v>
      </c>
      <c r="B45" s="10"/>
      <c r="C45" s="19"/>
      <c r="D45" s="22"/>
      <c r="E45" s="54"/>
      <c r="F45" s="55"/>
      <c r="G45" s="55"/>
      <c r="H45" s="55"/>
      <c r="I45" s="55"/>
      <c r="J45" s="55"/>
      <c r="K45" s="55"/>
      <c r="L45" s="15"/>
      <c r="M45" s="15"/>
      <c r="N45" s="15"/>
      <c r="O45" s="15"/>
      <c r="P45" s="11"/>
      <c r="Q45" s="17">
        <f t="shared" si="1"/>
        <v>0</v>
      </c>
    </row>
    <row r="46" spans="1:17" ht="23.25" x14ac:dyDescent="0.35">
      <c r="A46" s="12" t="s">
        <v>36</v>
      </c>
      <c r="B46" s="22"/>
      <c r="C46" s="13"/>
      <c r="D46" s="22"/>
      <c r="E46" s="54"/>
      <c r="F46" s="55"/>
      <c r="G46" s="55"/>
      <c r="H46" s="55"/>
      <c r="I46" s="55"/>
      <c r="J46" s="55"/>
      <c r="K46" s="55"/>
      <c r="L46" s="15"/>
      <c r="M46" s="15"/>
      <c r="N46" s="15"/>
      <c r="O46" s="15"/>
      <c r="P46" s="11"/>
      <c r="Q46" s="17">
        <f t="shared" si="1"/>
        <v>0</v>
      </c>
    </row>
    <row r="47" spans="1:17" ht="23.25" x14ac:dyDescent="0.35">
      <c r="A47" s="12" t="s">
        <v>37</v>
      </c>
      <c r="B47" s="22"/>
      <c r="C47" s="13"/>
      <c r="D47" s="22"/>
      <c r="E47" s="54"/>
      <c r="F47" s="55"/>
      <c r="G47" s="55"/>
      <c r="H47" s="55"/>
      <c r="I47" s="55"/>
      <c r="J47" s="55"/>
      <c r="K47" s="55"/>
      <c r="L47" s="15"/>
      <c r="M47" s="15"/>
      <c r="N47" s="15"/>
      <c r="O47" s="15"/>
      <c r="P47" s="11"/>
      <c r="Q47" s="17">
        <f t="shared" si="1"/>
        <v>0</v>
      </c>
    </row>
    <row r="48" spans="1:17" ht="23.25" x14ac:dyDescent="0.35">
      <c r="A48" s="12" t="s">
        <v>38</v>
      </c>
      <c r="B48" s="22"/>
      <c r="C48" s="13"/>
      <c r="D48" s="22"/>
      <c r="E48" s="54"/>
      <c r="F48" s="55"/>
      <c r="G48" s="55"/>
      <c r="H48" s="55"/>
      <c r="I48" s="55"/>
      <c r="J48" s="55"/>
      <c r="K48" s="55"/>
      <c r="L48" s="15"/>
      <c r="M48" s="15"/>
      <c r="N48" s="15"/>
      <c r="O48" s="15"/>
      <c r="P48" s="11"/>
      <c r="Q48" s="17">
        <f t="shared" si="1"/>
        <v>0</v>
      </c>
    </row>
    <row r="49" spans="1:17" ht="23.25" x14ac:dyDescent="0.35">
      <c r="A49" s="12" t="s">
        <v>39</v>
      </c>
      <c r="B49" s="22"/>
      <c r="C49" s="13"/>
      <c r="D49" s="22"/>
      <c r="E49" s="54"/>
      <c r="F49" s="55"/>
      <c r="G49" s="55"/>
      <c r="H49" s="55"/>
      <c r="I49" s="55"/>
      <c r="J49" s="55"/>
      <c r="K49" s="55"/>
      <c r="L49" s="15"/>
      <c r="M49" s="15"/>
      <c r="N49" s="15"/>
      <c r="O49" s="15"/>
      <c r="P49" s="11"/>
      <c r="Q49" s="17">
        <f t="shared" si="1"/>
        <v>0</v>
      </c>
    </row>
    <row r="50" spans="1:17" ht="23.25" x14ac:dyDescent="0.35">
      <c r="A50" s="12" t="s">
        <v>40</v>
      </c>
      <c r="B50" s="22"/>
      <c r="C50" s="13"/>
      <c r="D50" s="22"/>
      <c r="E50" s="58"/>
      <c r="F50" s="59"/>
      <c r="G50" s="59"/>
      <c r="H50" s="55"/>
      <c r="I50" s="59"/>
      <c r="J50" s="59"/>
      <c r="K50" s="55"/>
      <c r="L50" s="20"/>
      <c r="M50" s="20"/>
      <c r="N50" s="20"/>
      <c r="O50" s="20"/>
      <c r="P50" s="18"/>
      <c r="Q50" s="21">
        <f t="shared" si="1"/>
        <v>0</v>
      </c>
    </row>
    <row r="51" spans="1:17" ht="23.25" x14ac:dyDescent="0.35">
      <c r="A51" s="12" t="s">
        <v>41</v>
      </c>
      <c r="B51" s="22"/>
      <c r="C51" s="13"/>
      <c r="D51" s="22"/>
      <c r="E51" s="54"/>
      <c r="F51" s="55"/>
      <c r="G51" s="55"/>
      <c r="H51" s="55"/>
      <c r="I51" s="55"/>
      <c r="J51" s="55"/>
      <c r="K51" s="55"/>
      <c r="L51" s="15"/>
      <c r="M51" s="15"/>
      <c r="N51" s="15"/>
      <c r="O51" s="15"/>
      <c r="P51" s="14"/>
      <c r="Q51" s="17">
        <f t="shared" si="1"/>
        <v>0</v>
      </c>
    </row>
    <row r="52" spans="1:17" ht="27.75" x14ac:dyDescent="0.65">
      <c r="A52" s="9" t="s">
        <v>42</v>
      </c>
      <c r="B52" s="33">
        <f>B53+B54+B55+B56+B57+B58+B59+B60+B61</f>
        <v>800000</v>
      </c>
      <c r="C52" s="33">
        <f t="shared" ref="C52:D52" si="4">C53+C54+C55+C56+C57+C58+C59+C60+C61</f>
        <v>5644792.0199999996</v>
      </c>
      <c r="D52" s="33">
        <f t="shared" si="4"/>
        <v>6444792.0199999996</v>
      </c>
      <c r="E52" s="56"/>
      <c r="F52" s="56">
        <f>F53+F54+F55+F56+F57+F58+F59+F60+F61</f>
        <v>0</v>
      </c>
      <c r="G52" s="56">
        <f t="shared" ref="G52:H52" si="5">G53+G54+G55+G56+G57+G58+G59+G60+G61</f>
        <v>834516.02</v>
      </c>
      <c r="H52" s="56">
        <f t="shared" si="5"/>
        <v>1234992.72</v>
      </c>
      <c r="I52" s="60">
        <v>43378.879999999997</v>
      </c>
      <c r="J52" s="60">
        <v>81579.97</v>
      </c>
      <c r="K52" s="60">
        <v>0</v>
      </c>
      <c r="L52" s="60">
        <f>L56</f>
        <v>4203600</v>
      </c>
      <c r="M52" s="60">
        <f>M56</f>
        <v>0</v>
      </c>
      <c r="N52" s="60">
        <f>N56</f>
        <v>0</v>
      </c>
      <c r="O52" s="60">
        <f>O56</f>
        <v>0</v>
      </c>
      <c r="P52" s="14"/>
      <c r="Q52" s="69">
        <f>SUM(E52:P52)</f>
        <v>6398067.5899999999</v>
      </c>
    </row>
    <row r="53" spans="1:17" ht="23.25" x14ac:dyDescent="0.35">
      <c r="A53" s="12" t="s">
        <v>43</v>
      </c>
      <c r="B53" s="14">
        <v>349980</v>
      </c>
      <c r="C53" s="13">
        <v>-393427.98</v>
      </c>
      <c r="D53" s="22">
        <v>306572.02</v>
      </c>
      <c r="E53" s="54"/>
      <c r="F53" s="55"/>
      <c r="G53" s="55">
        <v>261571.17</v>
      </c>
      <c r="H53" s="55"/>
      <c r="I53" s="55">
        <v>43378.879999999997</v>
      </c>
      <c r="J53" s="55"/>
      <c r="K53" s="55"/>
      <c r="L53" s="15"/>
      <c r="M53" s="15"/>
      <c r="N53" s="15"/>
      <c r="O53" s="15"/>
      <c r="P53" s="14"/>
      <c r="Q53" s="17">
        <f t="shared" si="1"/>
        <v>304950.05</v>
      </c>
    </row>
    <row r="54" spans="1:17" ht="23.25" x14ac:dyDescent="0.35">
      <c r="A54" s="12" t="s">
        <v>44</v>
      </c>
      <c r="B54" s="35">
        <v>50000</v>
      </c>
      <c r="C54" s="13">
        <v>-50000</v>
      </c>
      <c r="D54" s="13" t="s">
        <v>88</v>
      </c>
      <c r="E54" s="54"/>
      <c r="F54" s="55"/>
      <c r="G54" s="57" t="s">
        <v>88</v>
      </c>
      <c r="H54" s="55"/>
      <c r="I54" s="55"/>
      <c r="J54" s="55"/>
      <c r="K54" s="55"/>
      <c r="L54" s="15"/>
      <c r="M54" s="15"/>
      <c r="N54" s="15"/>
      <c r="O54" s="15"/>
      <c r="P54" s="14"/>
      <c r="Q54" s="17">
        <f t="shared" si="1"/>
        <v>0</v>
      </c>
    </row>
    <row r="55" spans="1:17" ht="23.25" x14ac:dyDescent="0.35">
      <c r="A55" s="12" t="s">
        <v>45</v>
      </c>
      <c r="B55" s="32">
        <v>0</v>
      </c>
      <c r="C55" s="13"/>
      <c r="D55" s="13" t="s">
        <v>88</v>
      </c>
      <c r="E55" s="54"/>
      <c r="F55" s="55"/>
      <c r="G55" s="57" t="s">
        <v>88</v>
      </c>
      <c r="H55" s="55"/>
      <c r="I55" s="55"/>
      <c r="J55" s="55"/>
      <c r="K55" s="55"/>
      <c r="L55" s="15"/>
      <c r="M55" s="15"/>
      <c r="N55" s="15"/>
      <c r="O55" s="15"/>
      <c r="P55" s="18"/>
      <c r="Q55" s="17">
        <f t="shared" si="1"/>
        <v>0</v>
      </c>
    </row>
    <row r="56" spans="1:17" ht="23.25" x14ac:dyDescent="0.35">
      <c r="A56" s="12" t="s">
        <v>46</v>
      </c>
      <c r="B56" s="36">
        <v>0</v>
      </c>
      <c r="C56" s="13">
        <v>4640200</v>
      </c>
      <c r="D56" s="13" t="s">
        <v>94</v>
      </c>
      <c r="E56" s="54"/>
      <c r="F56" s="55"/>
      <c r="G56" s="55">
        <v>436600</v>
      </c>
      <c r="H56" s="55"/>
      <c r="I56" s="55"/>
      <c r="J56" s="55"/>
      <c r="K56" s="55"/>
      <c r="L56" s="15">
        <v>4203600</v>
      </c>
      <c r="M56" s="15"/>
      <c r="N56" s="15"/>
      <c r="O56" s="15"/>
      <c r="P56" s="18"/>
      <c r="Q56" s="17">
        <f t="shared" si="1"/>
        <v>4640200</v>
      </c>
    </row>
    <row r="57" spans="1:17" ht="23.25" x14ac:dyDescent="0.35">
      <c r="A57" s="12" t="s">
        <v>47</v>
      </c>
      <c r="B57" s="14">
        <v>400020</v>
      </c>
      <c r="C57" s="13">
        <v>1448020</v>
      </c>
      <c r="D57" s="13">
        <v>1498020</v>
      </c>
      <c r="E57" s="54"/>
      <c r="F57" s="55"/>
      <c r="G57" s="55">
        <v>136344.85</v>
      </c>
      <c r="H57" s="55">
        <v>1234992.72</v>
      </c>
      <c r="I57" s="55"/>
      <c r="J57" s="55">
        <v>81579.97</v>
      </c>
      <c r="K57" s="55"/>
      <c r="L57" s="15"/>
      <c r="M57" s="15"/>
      <c r="N57" s="15"/>
      <c r="O57" s="15"/>
      <c r="P57" s="18"/>
      <c r="Q57" s="17">
        <f t="shared" si="1"/>
        <v>1452917.54</v>
      </c>
    </row>
    <row r="58" spans="1:17" ht="23.25" x14ac:dyDescent="0.35">
      <c r="A58" s="12" t="s">
        <v>48</v>
      </c>
      <c r="B58" s="32">
        <v>0</v>
      </c>
      <c r="C58" s="13"/>
      <c r="D58" s="22"/>
      <c r="E58" s="54"/>
      <c r="F58" s="55"/>
      <c r="G58" s="55"/>
      <c r="H58" s="55"/>
      <c r="I58" s="55"/>
      <c r="J58" s="55"/>
      <c r="K58" s="55"/>
      <c r="L58" s="15"/>
      <c r="M58" s="15"/>
      <c r="N58" s="15"/>
      <c r="O58" s="15"/>
      <c r="P58" s="18"/>
      <c r="Q58" s="17">
        <f t="shared" si="1"/>
        <v>0</v>
      </c>
    </row>
    <row r="59" spans="1:17" ht="23.25" x14ac:dyDescent="0.35">
      <c r="A59" s="12" t="s">
        <v>49</v>
      </c>
      <c r="B59" s="32">
        <v>0</v>
      </c>
      <c r="C59" s="13"/>
      <c r="D59" s="22"/>
      <c r="E59" s="54"/>
      <c r="F59" s="55"/>
      <c r="G59" s="55"/>
      <c r="H59" s="55"/>
      <c r="I59" s="55"/>
      <c r="J59" s="55"/>
      <c r="K59" s="55"/>
      <c r="L59" s="15"/>
      <c r="M59" s="15"/>
      <c r="N59" s="15"/>
      <c r="O59" s="15"/>
      <c r="P59" s="18"/>
      <c r="Q59" s="17">
        <f t="shared" si="1"/>
        <v>0</v>
      </c>
    </row>
    <row r="60" spans="1:17" ht="23.25" x14ac:dyDescent="0.35">
      <c r="A60" s="12" t="s">
        <v>50</v>
      </c>
      <c r="B60" s="32">
        <v>0</v>
      </c>
      <c r="C60" s="13"/>
      <c r="D60" s="22"/>
      <c r="E60" s="58"/>
      <c r="F60" s="55"/>
      <c r="G60" s="55"/>
      <c r="H60" s="55"/>
      <c r="I60" s="55"/>
      <c r="J60" s="55"/>
      <c r="K60" s="55"/>
      <c r="L60" s="15"/>
      <c r="M60" s="15"/>
      <c r="N60" s="15"/>
      <c r="O60" s="15"/>
      <c r="P60" s="18"/>
      <c r="Q60" s="17">
        <f t="shared" si="1"/>
        <v>0</v>
      </c>
    </row>
    <row r="61" spans="1:17" ht="23.25" x14ac:dyDescent="0.35">
      <c r="A61" s="12" t="s">
        <v>51</v>
      </c>
      <c r="B61" s="36">
        <v>0</v>
      </c>
      <c r="C61" s="13"/>
      <c r="D61" s="22"/>
      <c r="E61" s="54"/>
      <c r="F61" s="55"/>
      <c r="G61" s="55"/>
      <c r="H61" s="55"/>
      <c r="I61" s="55"/>
      <c r="J61" s="55"/>
      <c r="K61" s="55"/>
      <c r="L61" s="15"/>
      <c r="M61" s="15"/>
      <c r="N61" s="15"/>
      <c r="O61" s="15"/>
      <c r="P61" s="18"/>
      <c r="Q61" s="17">
        <f t="shared" si="1"/>
        <v>0</v>
      </c>
    </row>
    <row r="62" spans="1:17" ht="27.75" x14ac:dyDescent="0.65">
      <c r="A62" s="9" t="s">
        <v>52</v>
      </c>
      <c r="B62" s="33">
        <f>B63+B64+B65+B66+B67+B68+B69+B70+B71</f>
        <v>0</v>
      </c>
      <c r="C62" s="33">
        <f>C63+C64+C65</f>
        <v>1187777.5</v>
      </c>
      <c r="D62" s="33">
        <f>D63+D64+D65</f>
        <v>1187777.5</v>
      </c>
      <c r="E62" s="54"/>
      <c r="F62" s="55"/>
      <c r="G62" s="60"/>
      <c r="H62" s="55"/>
      <c r="I62" s="55"/>
      <c r="J62" s="60">
        <v>1187777.5</v>
      </c>
      <c r="K62" s="63">
        <v>0</v>
      </c>
      <c r="L62" s="15"/>
      <c r="M62" s="15"/>
      <c r="N62" s="15"/>
      <c r="O62" s="15"/>
      <c r="P62" s="18"/>
      <c r="Q62" s="70">
        <f>SUM(E62:P62)</f>
        <v>1187777.5</v>
      </c>
    </row>
    <row r="63" spans="1:17" ht="27.75" x14ac:dyDescent="0.65">
      <c r="A63" s="12" t="s">
        <v>53</v>
      </c>
      <c r="B63" s="22"/>
      <c r="C63" s="13">
        <v>1187777.5</v>
      </c>
      <c r="D63" s="13">
        <v>1187777.5</v>
      </c>
      <c r="E63" s="54"/>
      <c r="F63" s="55"/>
      <c r="G63" s="55"/>
      <c r="H63" s="55"/>
      <c r="I63" s="60"/>
      <c r="J63" s="55">
        <v>1187777.5</v>
      </c>
      <c r="K63" s="55"/>
      <c r="L63" s="15"/>
      <c r="M63" s="15"/>
      <c r="N63" s="15"/>
      <c r="O63" s="15"/>
      <c r="P63" s="18"/>
      <c r="Q63" s="69">
        <f>SUM(E63:P63)</f>
        <v>1187777.5</v>
      </c>
    </row>
    <row r="64" spans="1:17" ht="23.25" x14ac:dyDescent="0.35">
      <c r="A64" s="12" t="s">
        <v>54</v>
      </c>
      <c r="B64" s="22"/>
      <c r="C64" s="25"/>
      <c r="D64" s="26"/>
      <c r="E64" s="54"/>
      <c r="F64" s="55"/>
      <c r="G64" s="55"/>
      <c r="H64" s="55"/>
      <c r="I64" s="55"/>
      <c r="J64" s="55"/>
      <c r="K64" s="55"/>
      <c r="L64" s="15"/>
      <c r="M64" s="15"/>
      <c r="N64" s="15"/>
      <c r="O64" s="15"/>
      <c r="P64" s="18"/>
      <c r="Q64" s="17">
        <f t="shared" si="1"/>
        <v>0</v>
      </c>
    </row>
    <row r="65" spans="1:17" ht="23.25" x14ac:dyDescent="0.35">
      <c r="A65" s="12" t="s">
        <v>55</v>
      </c>
      <c r="B65" s="22"/>
      <c r="C65" s="25"/>
      <c r="D65" s="26"/>
      <c r="E65" s="58"/>
      <c r="F65" s="55"/>
      <c r="G65" s="55"/>
      <c r="H65" s="55"/>
      <c r="I65" s="55"/>
      <c r="J65" s="55"/>
      <c r="K65" s="55"/>
      <c r="L65" s="15"/>
      <c r="M65" s="15"/>
      <c r="N65" s="15"/>
      <c r="O65" s="15"/>
      <c r="P65" s="18"/>
      <c r="Q65" s="17">
        <f t="shared" si="1"/>
        <v>0</v>
      </c>
    </row>
    <row r="66" spans="1:17" ht="23.25" x14ac:dyDescent="0.35">
      <c r="A66" s="12" t="s">
        <v>91</v>
      </c>
      <c r="B66" s="22"/>
      <c r="C66" s="25"/>
      <c r="D66" s="26"/>
      <c r="E66" s="54"/>
      <c r="F66" s="55"/>
      <c r="G66" s="55"/>
      <c r="H66" s="55"/>
      <c r="I66" s="55"/>
      <c r="J66" s="55"/>
      <c r="K66" s="55"/>
      <c r="L66" s="15"/>
      <c r="M66" s="15"/>
      <c r="N66" s="15"/>
      <c r="O66" s="15"/>
      <c r="P66" s="18"/>
      <c r="Q66" s="17">
        <f t="shared" si="1"/>
        <v>0</v>
      </c>
    </row>
    <row r="67" spans="1:17" ht="23.25" x14ac:dyDescent="0.35">
      <c r="A67" s="9" t="s">
        <v>56</v>
      </c>
      <c r="B67" s="10"/>
      <c r="C67" s="23"/>
      <c r="D67" s="24"/>
      <c r="E67" s="54"/>
      <c r="F67" s="55"/>
      <c r="G67" s="55"/>
      <c r="H67" s="55"/>
      <c r="I67" s="55"/>
      <c r="J67" s="55"/>
      <c r="K67" s="55"/>
      <c r="L67" s="15"/>
      <c r="M67" s="15"/>
      <c r="N67" s="15"/>
      <c r="O67" s="15"/>
      <c r="P67" s="18"/>
      <c r="Q67" s="17">
        <f t="shared" si="1"/>
        <v>0</v>
      </c>
    </row>
    <row r="68" spans="1:17" ht="23.25" x14ac:dyDescent="0.35">
      <c r="A68" s="12" t="s">
        <v>57</v>
      </c>
      <c r="B68" s="22"/>
      <c r="C68" s="25"/>
      <c r="D68" s="26"/>
      <c r="E68" s="58"/>
      <c r="F68" s="55"/>
      <c r="G68" s="55"/>
      <c r="H68" s="55"/>
      <c r="I68" s="55"/>
      <c r="J68" s="55"/>
      <c r="K68" s="55"/>
      <c r="L68" s="15"/>
      <c r="M68" s="15"/>
      <c r="N68" s="15"/>
      <c r="O68" s="15"/>
      <c r="P68" s="18"/>
      <c r="Q68" s="17">
        <f t="shared" si="1"/>
        <v>0</v>
      </c>
    </row>
    <row r="69" spans="1:17" ht="23.25" x14ac:dyDescent="0.35">
      <c r="A69" s="12" t="s">
        <v>58</v>
      </c>
      <c r="B69" s="22"/>
      <c r="C69" s="25"/>
      <c r="D69" s="26"/>
      <c r="E69" s="54"/>
      <c r="F69" s="55"/>
      <c r="G69" s="55"/>
      <c r="H69" s="55"/>
      <c r="I69" s="55"/>
      <c r="J69" s="55"/>
      <c r="K69" s="55"/>
      <c r="L69" s="15"/>
      <c r="M69" s="15"/>
      <c r="N69" s="15"/>
      <c r="O69" s="15"/>
      <c r="P69" s="18"/>
      <c r="Q69" s="17">
        <f t="shared" si="1"/>
        <v>0</v>
      </c>
    </row>
    <row r="70" spans="1:17" ht="23.25" x14ac:dyDescent="0.35">
      <c r="A70" s="9" t="s">
        <v>59</v>
      </c>
      <c r="B70" s="10"/>
      <c r="C70" s="23"/>
      <c r="D70" s="24"/>
      <c r="E70" s="54"/>
      <c r="F70" s="55"/>
      <c r="G70" s="55"/>
      <c r="H70" s="55"/>
      <c r="I70" s="55"/>
      <c r="J70" s="55"/>
      <c r="K70" s="55"/>
      <c r="L70" s="15"/>
      <c r="M70" s="15"/>
      <c r="N70" s="15"/>
      <c r="O70" s="15"/>
      <c r="P70" s="18"/>
      <c r="Q70" s="17">
        <f t="shared" si="1"/>
        <v>0</v>
      </c>
    </row>
    <row r="71" spans="1:17" ht="23.25" x14ac:dyDescent="0.35">
      <c r="A71" s="12" t="s">
        <v>60</v>
      </c>
      <c r="B71" s="22"/>
      <c r="C71" s="38"/>
      <c r="D71" s="26"/>
      <c r="E71" s="54"/>
      <c r="F71" s="55"/>
      <c r="G71" s="55"/>
      <c r="H71" s="55"/>
      <c r="I71" s="55"/>
      <c r="J71" s="55"/>
      <c r="K71" s="55"/>
      <c r="L71" s="15"/>
      <c r="M71" s="15"/>
      <c r="N71" s="15"/>
      <c r="O71" s="15"/>
      <c r="P71" s="18"/>
      <c r="Q71" s="17">
        <f t="shared" si="1"/>
        <v>0</v>
      </c>
    </row>
    <row r="72" spans="1:17" ht="23.25" x14ac:dyDescent="0.35">
      <c r="A72" s="12" t="s">
        <v>61</v>
      </c>
      <c r="B72" s="22"/>
      <c r="C72" s="25"/>
      <c r="D72" s="26"/>
      <c r="E72" s="54"/>
      <c r="F72" s="55"/>
      <c r="G72" s="55"/>
      <c r="H72" s="55"/>
      <c r="I72" s="55"/>
      <c r="J72" s="55"/>
      <c r="K72" s="55"/>
      <c r="L72" s="15"/>
      <c r="M72" s="15"/>
      <c r="N72" s="15"/>
      <c r="O72" s="15"/>
      <c r="P72" s="18"/>
      <c r="Q72" s="17">
        <f t="shared" si="1"/>
        <v>0</v>
      </c>
    </row>
    <row r="73" spans="1:17" ht="23.25" x14ac:dyDescent="0.35">
      <c r="A73" s="6" t="s">
        <v>64</v>
      </c>
      <c r="B73" s="7">
        <v>148541257</v>
      </c>
      <c r="C73" s="27"/>
      <c r="D73" s="7">
        <v>148252429</v>
      </c>
      <c r="E73" s="52">
        <v>8726208.3300000001</v>
      </c>
      <c r="F73" s="53">
        <v>9750718.7300000004</v>
      </c>
      <c r="G73" s="53">
        <v>11096604.859999999</v>
      </c>
      <c r="H73" s="53">
        <v>15474343.289999999</v>
      </c>
      <c r="I73" s="53">
        <v>14898238.23</v>
      </c>
      <c r="J73" s="53">
        <v>13630583.210000001</v>
      </c>
      <c r="K73" s="53">
        <v>12773672.210000001</v>
      </c>
      <c r="L73" s="53">
        <f>L10+L16+L26+L52</f>
        <v>16474333.810000001</v>
      </c>
      <c r="M73" s="53">
        <f>M10+M16+M26+M52</f>
        <v>12235682.880000001</v>
      </c>
      <c r="N73" s="53">
        <f>N10+N16+N26+N52</f>
        <v>12425600.289999999</v>
      </c>
      <c r="O73" s="53">
        <f>O10+O16+O26+O52</f>
        <v>20650695.569999997</v>
      </c>
      <c r="P73" s="28"/>
      <c r="Q73" s="28">
        <f>SUM(E73:P73)</f>
        <v>148136681.41</v>
      </c>
    </row>
    <row r="74" spans="1:17" ht="23.25" x14ac:dyDescent="0.35">
      <c r="A74" s="9" t="s">
        <v>65</v>
      </c>
      <c r="B74" s="38"/>
      <c r="C74" s="23"/>
      <c r="D74" s="24"/>
      <c r="E74" s="45"/>
      <c r="F74" s="46"/>
      <c r="G74" s="46"/>
      <c r="H74" s="46"/>
      <c r="I74" s="46"/>
      <c r="J74" s="46"/>
      <c r="K74" s="55"/>
      <c r="L74" s="68"/>
      <c r="M74" s="15"/>
      <c r="N74" s="15"/>
      <c r="O74" s="29"/>
      <c r="P74" s="11"/>
      <c r="Q74" s="17">
        <f t="shared" si="1"/>
        <v>0</v>
      </c>
    </row>
    <row r="75" spans="1:17" ht="23.25" x14ac:dyDescent="0.35">
      <c r="A75" s="12" t="s">
        <v>66</v>
      </c>
      <c r="B75" s="39"/>
      <c r="C75" s="25"/>
      <c r="D75" s="26"/>
      <c r="E75" s="47">
        <v>0</v>
      </c>
      <c r="F75" s="48"/>
      <c r="G75" s="48"/>
      <c r="H75" s="48"/>
      <c r="I75" s="48"/>
      <c r="J75" s="48"/>
      <c r="K75" s="64"/>
      <c r="L75" s="48"/>
      <c r="M75" s="48"/>
      <c r="N75" s="48"/>
      <c r="O75" s="49"/>
      <c r="P75" s="50"/>
      <c r="Q75" s="17">
        <f t="shared" ref="Q75:Q81" si="6">SUM(E75:P75)</f>
        <v>0</v>
      </c>
    </row>
    <row r="76" spans="1:17" ht="23.25" x14ac:dyDescent="0.35">
      <c r="A76" s="12" t="s">
        <v>67</v>
      </c>
      <c r="B76" s="22"/>
      <c r="C76" s="25"/>
      <c r="D76" s="26"/>
      <c r="E76" s="18">
        <v>0</v>
      </c>
      <c r="F76" s="15"/>
      <c r="G76" s="15"/>
      <c r="H76" s="15"/>
      <c r="I76" s="15"/>
      <c r="J76" s="15"/>
      <c r="K76" s="55"/>
      <c r="L76" s="15"/>
      <c r="M76" s="15"/>
      <c r="N76" s="15"/>
      <c r="O76" s="29"/>
      <c r="P76" s="11"/>
      <c r="Q76" s="17">
        <f t="shared" si="6"/>
        <v>0</v>
      </c>
    </row>
    <row r="77" spans="1:17" ht="23.25" x14ac:dyDescent="0.35">
      <c r="A77" s="9" t="s">
        <v>68</v>
      </c>
      <c r="B77" s="22"/>
      <c r="C77" s="23"/>
      <c r="D77" s="24"/>
      <c r="E77" s="14">
        <v>0</v>
      </c>
      <c r="F77" s="15"/>
      <c r="G77" s="15"/>
      <c r="H77" s="15"/>
      <c r="I77" s="15"/>
      <c r="J77" s="15"/>
      <c r="K77" s="55"/>
      <c r="L77" s="15"/>
      <c r="M77" s="15"/>
      <c r="N77" s="15"/>
      <c r="O77" s="29"/>
      <c r="P77" s="11"/>
      <c r="Q77" s="17">
        <f t="shared" si="6"/>
        <v>0</v>
      </c>
    </row>
    <row r="78" spans="1:17" ht="23.25" x14ac:dyDescent="0.35">
      <c r="A78" s="12" t="s">
        <v>69</v>
      </c>
      <c r="B78" s="10"/>
      <c r="C78" s="25"/>
      <c r="D78" s="26"/>
      <c r="E78" s="14">
        <v>0</v>
      </c>
      <c r="F78" s="15"/>
      <c r="G78" s="15"/>
      <c r="H78" s="15"/>
      <c r="I78" s="15"/>
      <c r="J78" s="15"/>
      <c r="K78" s="55"/>
      <c r="L78" s="15"/>
      <c r="M78" s="15"/>
      <c r="N78" s="15"/>
      <c r="O78" s="29"/>
      <c r="P78" s="11"/>
      <c r="Q78" s="17">
        <f t="shared" si="6"/>
        <v>0</v>
      </c>
    </row>
    <row r="79" spans="1:17" ht="23.25" x14ac:dyDescent="0.35">
      <c r="A79" s="12" t="s">
        <v>70</v>
      </c>
      <c r="B79" s="22"/>
      <c r="C79" s="25"/>
      <c r="D79" s="26"/>
      <c r="E79" s="18">
        <v>0</v>
      </c>
      <c r="F79" s="15"/>
      <c r="G79" s="15"/>
      <c r="H79" s="15"/>
      <c r="I79" s="15"/>
      <c r="J79" s="15"/>
      <c r="K79" s="55"/>
      <c r="L79" s="15"/>
      <c r="M79" s="15"/>
      <c r="N79" s="15"/>
      <c r="O79" s="29"/>
      <c r="P79" s="11"/>
      <c r="Q79" s="17">
        <f t="shared" si="6"/>
        <v>0</v>
      </c>
    </row>
    <row r="80" spans="1:17" ht="23.25" x14ac:dyDescent="0.35">
      <c r="A80" s="9" t="s">
        <v>71</v>
      </c>
      <c r="B80" s="22"/>
      <c r="C80" s="23"/>
      <c r="D80" s="24"/>
      <c r="E80" s="14">
        <v>0</v>
      </c>
      <c r="F80" s="15"/>
      <c r="G80" s="15"/>
      <c r="H80" s="15"/>
      <c r="I80" s="15"/>
      <c r="J80" s="15"/>
      <c r="K80" s="55"/>
      <c r="L80" s="15"/>
      <c r="M80" s="15"/>
      <c r="N80" s="15"/>
      <c r="O80" s="29"/>
      <c r="P80" s="11"/>
      <c r="Q80" s="17">
        <f t="shared" si="6"/>
        <v>0</v>
      </c>
    </row>
    <row r="81" spans="1:17" ht="23.25" x14ac:dyDescent="0.35">
      <c r="A81" s="12" t="s">
        <v>72</v>
      </c>
      <c r="B81" s="10"/>
      <c r="C81" s="25"/>
      <c r="D81" s="26"/>
      <c r="E81" s="14"/>
      <c r="F81" s="15"/>
      <c r="G81" s="15"/>
      <c r="H81" s="15"/>
      <c r="I81" s="15"/>
      <c r="J81" s="15"/>
      <c r="K81" s="55"/>
      <c r="L81" s="15"/>
      <c r="M81" s="15"/>
      <c r="N81" s="15"/>
      <c r="O81" s="15"/>
      <c r="P81" s="11"/>
      <c r="Q81" s="17">
        <f t="shared" si="6"/>
        <v>0</v>
      </c>
    </row>
    <row r="82" spans="1:17" ht="23.25" x14ac:dyDescent="0.25">
      <c r="A82" s="30" t="s">
        <v>62</v>
      </c>
      <c r="B82" s="30">
        <f>B9</f>
        <v>148541257</v>
      </c>
      <c r="C82" s="30"/>
      <c r="D82" s="30">
        <v>148252429</v>
      </c>
      <c r="E82" s="30">
        <v>8741208.3300000001</v>
      </c>
      <c r="F82" s="30">
        <v>9750718.7300000004</v>
      </c>
      <c r="G82" s="30">
        <v>11096604.859999999</v>
      </c>
      <c r="H82" s="30">
        <v>15474343.289999999</v>
      </c>
      <c r="I82" s="30">
        <v>14898238.23</v>
      </c>
      <c r="J82" s="30">
        <v>13630583.210000001</v>
      </c>
      <c r="K82" s="65">
        <v>12773672.210000001</v>
      </c>
      <c r="L82" s="65">
        <v>16474333.810000001</v>
      </c>
      <c r="M82" s="65">
        <v>12235682.880000001</v>
      </c>
      <c r="N82" s="65">
        <v>12425600.289999999</v>
      </c>
      <c r="O82" s="30">
        <f>O73</f>
        <v>20650695.569999997</v>
      </c>
      <c r="P82" s="30"/>
      <c r="Q82" s="30">
        <f>SUM(E82:P82)</f>
        <v>148151681.41</v>
      </c>
    </row>
    <row r="83" spans="1:17" ht="27.75" x14ac:dyDescent="0.65">
      <c r="B83" s="37"/>
      <c r="E83" s="51"/>
      <c r="F83" s="51"/>
      <c r="G83" s="51"/>
      <c r="H83" s="51"/>
      <c r="I83" s="51"/>
      <c r="J83" s="51"/>
      <c r="K83" s="4"/>
      <c r="L83" s="15"/>
      <c r="M83" s="4"/>
      <c r="N83" s="4"/>
    </row>
    <row r="84" spans="1:17" x14ac:dyDescent="0.25"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1:17" x14ac:dyDescent="0.25"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1:17" x14ac:dyDescent="0.25"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1:17" x14ac:dyDescent="0.25"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1:17" x14ac:dyDescent="0.25"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26.25" x14ac:dyDescent="0.4">
      <c r="F89" s="71" t="s">
        <v>101</v>
      </c>
      <c r="G89" s="72"/>
      <c r="H89" s="72"/>
      <c r="I89" s="72"/>
    </row>
    <row r="90" spans="1:17" ht="28.5" x14ac:dyDescent="0.45">
      <c r="F90" s="73" t="s">
        <v>102</v>
      </c>
      <c r="G90" s="73"/>
      <c r="H90" s="73"/>
      <c r="I90" s="73"/>
    </row>
    <row r="91" spans="1:17" ht="28.5" x14ac:dyDescent="0.45">
      <c r="F91" s="73" t="s">
        <v>103</v>
      </c>
      <c r="G91" s="73"/>
      <c r="H91" s="73"/>
      <c r="I91" s="73"/>
    </row>
  </sheetData>
  <mergeCells count="12">
    <mergeCell ref="A2:Q2"/>
    <mergeCell ref="A3:Q3"/>
    <mergeCell ref="A7:A8"/>
    <mergeCell ref="B7:B8"/>
    <mergeCell ref="D7:D8"/>
    <mergeCell ref="A4:Q4"/>
    <mergeCell ref="A5:Q5"/>
    <mergeCell ref="F89:I89"/>
    <mergeCell ref="F90:I90"/>
    <mergeCell ref="F91:I91"/>
    <mergeCell ref="A6:Q6"/>
    <mergeCell ref="E7:Q7"/>
  </mergeCells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Luis Liberato</cp:lastModifiedBy>
  <cp:lastPrinted>2022-12-02T18:07:09Z</cp:lastPrinted>
  <dcterms:created xsi:type="dcterms:W3CDTF">2021-07-29T18:58:50Z</dcterms:created>
  <dcterms:modified xsi:type="dcterms:W3CDTF">2022-12-21T06:15:56Z</dcterms:modified>
</cp:coreProperties>
</file>