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8- agosto\finanzas\"/>
    </mc:Choice>
  </mc:AlternateContent>
  <bookViews>
    <workbookView xWindow="0" yWindow="0" windowWidth="28800" windowHeight="12180" tabRatio="840"/>
  </bookViews>
  <sheets>
    <sheet name="TODOS LOS MESES" sheetId="13" r:id="rId1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89" i="13" l="1"/>
  <c r="AD89" i="13"/>
  <c r="AD37" i="13" l="1"/>
  <c r="AF89" i="13" l="1"/>
  <c r="AE19" i="13" l="1"/>
  <c r="AF19" i="13"/>
  <c r="AD85" i="13"/>
  <c r="AD19" i="13"/>
  <c r="AD73" i="13"/>
  <c r="AE78" i="13" l="1"/>
  <c r="AE82" i="13"/>
  <c r="AE74" i="13"/>
  <c r="AE61" i="13"/>
  <c r="AE39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2" i="13"/>
  <c r="AE63" i="13"/>
  <c r="AE64" i="13"/>
  <c r="AE65" i="13"/>
  <c r="AE66" i="13"/>
  <c r="AE67" i="13"/>
  <c r="AE68" i="13"/>
  <c r="AE69" i="13"/>
  <c r="AE70" i="13"/>
  <c r="AE71" i="13"/>
  <c r="AE72" i="13"/>
  <c r="AE38" i="13"/>
  <c r="AE73" i="13"/>
  <c r="AE37" i="13"/>
  <c r="AF18" i="13"/>
  <c r="AE18" i="13"/>
  <c r="AE36" i="13"/>
  <c r="AC73" i="13"/>
  <c r="AB73" i="13"/>
  <c r="AF73" i="13" l="1"/>
  <c r="AF36" i="13"/>
  <c r="AE31" i="13"/>
  <c r="AF12" i="13"/>
  <c r="G19" i="13"/>
  <c r="AE12" i="13"/>
  <c r="AE17" i="13" l="1"/>
  <c r="AE16" i="13" l="1"/>
  <c r="AF16" i="13" s="1"/>
  <c r="AE14" i="13"/>
  <c r="AF14" i="13" s="1"/>
  <c r="AE13" i="13"/>
  <c r="AF13" i="13"/>
  <c r="AE85" i="13" l="1"/>
  <c r="AF85" i="13" s="1"/>
  <c r="AE22" i="13" l="1"/>
  <c r="AE21" i="13"/>
  <c r="AE30" i="13"/>
  <c r="AE26" i="13"/>
  <c r="AE20" i="13" l="1"/>
  <c r="AC37" i="13" l="1"/>
  <c r="AF37" i="13" s="1"/>
  <c r="AC19" i="13"/>
  <c r="AE24" i="13"/>
  <c r="AE25" i="13" l="1"/>
  <c r="AB19" i="13" l="1"/>
  <c r="AE87" i="13" l="1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D85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D73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D37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F19" i="13"/>
  <c r="E19" i="13"/>
  <c r="D19" i="13"/>
  <c r="C87" i="13"/>
  <c r="C85" i="13"/>
  <c r="C73" i="13"/>
  <c r="C37" i="13"/>
  <c r="C19" i="13"/>
  <c r="D89" i="13" l="1"/>
  <c r="C89" i="13"/>
  <c r="H89" i="13"/>
  <c r="L89" i="13"/>
  <c r="P89" i="13"/>
  <c r="T89" i="13"/>
  <c r="X89" i="13"/>
  <c r="G89" i="13"/>
  <c r="K89" i="13"/>
  <c r="O89" i="13"/>
  <c r="W89" i="13"/>
  <c r="F89" i="13"/>
  <c r="J89" i="13"/>
  <c r="N89" i="13"/>
  <c r="V89" i="13"/>
  <c r="Z89" i="13"/>
  <c r="I89" i="13"/>
  <c r="M89" i="13"/>
  <c r="Q89" i="13"/>
  <c r="U89" i="13"/>
  <c r="Y89" i="13"/>
  <c r="S89" i="13"/>
  <c r="AA89" i="13"/>
  <c r="AB89" i="13"/>
  <c r="R89" i="13"/>
  <c r="E66" i="13"/>
  <c r="E65" i="13"/>
  <c r="E63" i="13"/>
  <c r="E62" i="13"/>
  <c r="E61" i="13"/>
  <c r="E60" i="13"/>
  <c r="E53" i="13"/>
  <c r="E50" i="13"/>
  <c r="E48" i="13"/>
  <c r="E46" i="13"/>
  <c r="E45" i="13"/>
  <c r="E43" i="13"/>
  <c r="E30" i="13"/>
  <c r="E37" i="13" s="1"/>
  <c r="AF22" i="13" l="1"/>
  <c r="AE28" i="13" l="1"/>
  <c r="AF28" i="13" s="1"/>
  <c r="AF42" i="13" l="1"/>
  <c r="AF43" i="13"/>
  <c r="AF44" i="13"/>
  <c r="AF67" i="13" l="1"/>
  <c r="E76" i="13" l="1"/>
  <c r="E75" i="13"/>
  <c r="E69" i="13"/>
  <c r="E64" i="13"/>
  <c r="E58" i="13"/>
  <c r="E56" i="13"/>
  <c r="E55" i="13"/>
  <c r="E49" i="13"/>
  <c r="E47" i="13"/>
  <c r="E41" i="13"/>
  <c r="AF41" i="13" s="1"/>
  <c r="E40" i="13"/>
  <c r="E85" i="13" l="1"/>
  <c r="E73" i="13"/>
  <c r="E89" i="13" s="1"/>
  <c r="AF40" i="13"/>
  <c r="AF83" i="13" l="1"/>
  <c r="AF82" i="13"/>
  <c r="AF81" i="13"/>
  <c r="AF76" i="13"/>
  <c r="AF75" i="13"/>
  <c r="AF74" i="13"/>
  <c r="AF70" i="13"/>
  <c r="AF69" i="13"/>
  <c r="AF66" i="13"/>
  <c r="AF65" i="13"/>
  <c r="AF64" i="13"/>
  <c r="AF63" i="13"/>
  <c r="AF62" i="13"/>
  <c r="AF61" i="13"/>
  <c r="AF60" i="13"/>
  <c r="AF59" i="13"/>
  <c r="AF57" i="13"/>
  <c r="AF56" i="13"/>
  <c r="AF55" i="13"/>
  <c r="AF54" i="13"/>
  <c r="AF53" i="13"/>
  <c r="AF52" i="13"/>
  <c r="AF51" i="13"/>
  <c r="AF50" i="13"/>
  <c r="AF49" i="13"/>
  <c r="AF48" i="13"/>
  <c r="AF47" i="13"/>
  <c r="AF46" i="13"/>
  <c r="AF45" i="13"/>
  <c r="AF38" i="13"/>
  <c r="AE34" i="13"/>
  <c r="AF34" i="13" s="1"/>
  <c r="AE33" i="13"/>
  <c r="AF33" i="13" s="1"/>
  <c r="AE32" i="13"/>
  <c r="AE27" i="13"/>
  <c r="AF27" i="13" s="1"/>
  <c r="AF26" i="13"/>
  <c r="AE23" i="13"/>
  <c r="AF21" i="13"/>
  <c r="AF20" i="13"/>
  <c r="AF17" i="13"/>
  <c r="AE15" i="13"/>
  <c r="AF15" i="13" l="1"/>
  <c r="AF39" i="13"/>
  <c r="AF23" i="13"/>
  <c r="AF78" i="13"/>
</calcChain>
</file>

<file path=xl/sharedStrings.xml><?xml version="1.0" encoding="utf-8"?>
<sst xmlns="http://schemas.openxmlformats.org/spreadsheetml/2006/main" count="194" uniqueCount="178">
  <si>
    <t>2.1.1.2.04</t>
  </si>
  <si>
    <t>2.2.1.3.01</t>
  </si>
  <si>
    <t>2.2.1.6.01</t>
  </si>
  <si>
    <t>2.2.1.7.01</t>
  </si>
  <si>
    <t>2.2.3.1.01</t>
  </si>
  <si>
    <t>2.2.5.3.04</t>
  </si>
  <si>
    <t>2.3.1.1.01</t>
  </si>
  <si>
    <t>2.3.7.1.01</t>
  </si>
  <si>
    <t>DESCRIPCION</t>
  </si>
  <si>
    <t>Alimentos y bebidas para personas</t>
  </si>
  <si>
    <t>Alquiler de equipo de oficina y muebles</t>
  </si>
  <si>
    <t>Viáticos dentro del país</t>
  </si>
  <si>
    <t>Agua</t>
  </si>
  <si>
    <t>Energía eléctrica</t>
  </si>
  <si>
    <t>Sueldos al personal por servicios especiales</t>
  </si>
  <si>
    <t>Gasolina</t>
  </si>
  <si>
    <t>EJECUTADO</t>
  </si>
  <si>
    <t>2.1.5.1.01</t>
  </si>
  <si>
    <t>2.1.5.3.01</t>
  </si>
  <si>
    <t>Contribuciones al Seguro de Riesgo Laboral (ARL)</t>
  </si>
  <si>
    <t>Contribuciones al Seguro de Salud (SENASA)</t>
  </si>
  <si>
    <t>2.1.1.1.12</t>
  </si>
  <si>
    <t>Sueldo fijo por cargo personal militar</t>
  </si>
  <si>
    <t>2.1.2.2.13</t>
  </si>
  <si>
    <t>SERVICIO NACIONAL DE PROTECCION AMBIENTAL</t>
  </si>
  <si>
    <t>Teléfono local</t>
  </si>
  <si>
    <t>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</si>
  <si>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</si>
  <si>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</si>
  <si>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</si>
  <si>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</si>
  <si>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</si>
  <si>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</si>
  <si>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</si>
  <si>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</si>
  <si>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</si>
  <si>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VIGENTE</t>
  </si>
  <si>
    <t>DISPONIBLE</t>
  </si>
  <si>
    <t>2.1.1.4.01</t>
  </si>
  <si>
    <t>Sueldo Anual No. 13</t>
  </si>
  <si>
    <t>TOTAL RD$</t>
  </si>
  <si>
    <t>2.2.3.2.01</t>
  </si>
  <si>
    <t>Viáticos fuera del país</t>
  </si>
  <si>
    <t>2.2.6.2.01</t>
  </si>
  <si>
    <t>Seguros de Bienes Muebles</t>
  </si>
  <si>
    <t>2.3.1.4.01.</t>
  </si>
  <si>
    <t>Madera, corcho y sus manufacturas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</si>
  <si>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</si>
  <si>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</si>
  <si>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</si>
  <si>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</si>
  <si>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</si>
  <si>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</si>
  <si>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</si>
  <si>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</si>
  <si>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</si>
  <si>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Productos de papel y cartón</t>
  </si>
  <si>
    <t>2.3.3.3.01</t>
  </si>
  <si>
    <t>Productos de Arte Gráfica</t>
  </si>
  <si>
    <t>2.3.4.1.01</t>
  </si>
  <si>
    <t>Productos medicinales para uso humano</t>
  </si>
  <si>
    <t>2.3.5.3.01</t>
  </si>
  <si>
    <t>2.3.5.5.01</t>
  </si>
  <si>
    <t>2.3.6.1.01</t>
  </si>
  <si>
    <t>2.3.6.2.01</t>
  </si>
  <si>
    <t>Productos de Vidrio</t>
  </si>
  <si>
    <t>2.3.6.2.03</t>
  </si>
  <si>
    <t>Productos de Porcelana</t>
  </si>
  <si>
    <t>2.3.6.3.04</t>
  </si>
  <si>
    <t>Herramientas menores</t>
  </si>
  <si>
    <t>2.3.6.4.04</t>
  </si>
  <si>
    <t>Piedra, arcilla y arena</t>
  </si>
  <si>
    <t>2.3.7.2.06</t>
  </si>
  <si>
    <t>2.3.9.1.01</t>
  </si>
  <si>
    <t>Material para limpieza</t>
  </si>
  <si>
    <t>2.3.9.2.01</t>
  </si>
  <si>
    <t>Útiles de escritorio, oficina e informática</t>
  </si>
  <si>
    <t>2.3.9.6.01</t>
  </si>
  <si>
    <t>Productos eléctricos y afines</t>
  </si>
  <si>
    <t>2.3.9.8.01</t>
  </si>
  <si>
    <t>Otros Repuestos y Ascesorios Menores</t>
  </si>
  <si>
    <t>2.6.1.1.01</t>
  </si>
  <si>
    <t>Muebles, equipos de oficina y estanteria</t>
  </si>
  <si>
    <t>2.6.1.3.01</t>
  </si>
  <si>
    <t>2.6.1.4.01</t>
  </si>
  <si>
    <t>Llantas y Neumaticos</t>
  </si>
  <si>
    <t>Artículos de Plástico</t>
  </si>
  <si>
    <t>Productos de Cemento</t>
  </si>
  <si>
    <t xml:space="preserve">        REPUBLICA DOMINICANA</t>
  </si>
  <si>
    <t>APROBADO</t>
  </si>
  <si>
    <t>2.2.8.7.05</t>
  </si>
  <si>
    <t>2.1.1.2.08</t>
  </si>
  <si>
    <t>Personal de Carácter Temporal</t>
  </si>
  <si>
    <t xml:space="preserve">Servicios de informática y sistemas computarizados </t>
  </si>
  <si>
    <t>2.3.6.3.06</t>
  </si>
  <si>
    <t>Accesorios de Metal</t>
  </si>
  <si>
    <t>Equipo Computacional</t>
  </si>
  <si>
    <t xml:space="preserve">            "Todo por la Patria"</t>
  </si>
  <si>
    <t>2.2.7.2.06</t>
  </si>
  <si>
    <t>2.2.2.1.01</t>
  </si>
  <si>
    <t>Publicidad y Propaganda</t>
  </si>
  <si>
    <t>2.2.2.2.01</t>
  </si>
  <si>
    <t>Impresión, Encuadernacion y Rotulacion</t>
  </si>
  <si>
    <t>2.3.7.1.05</t>
  </si>
  <si>
    <t>Aceites y Grasas</t>
  </si>
  <si>
    <t>2.3.7.2.03</t>
  </si>
  <si>
    <t>Productos Quimicos de Uso Personal y laboratorio</t>
  </si>
  <si>
    <t>Electrodomésticos</t>
  </si>
  <si>
    <t>2.3.9.3.01</t>
  </si>
  <si>
    <t>Utiles Menores Medicos Quirurgicos</t>
  </si>
  <si>
    <t>2.3.9.9.04</t>
  </si>
  <si>
    <t>Productos y Utiles de Defensa y Seguridad</t>
  </si>
  <si>
    <t>2.3.7.2.05</t>
  </si>
  <si>
    <t>Insecticidas, Fumigantes y Otros</t>
  </si>
  <si>
    <t>PRESUPUESTARIA</t>
  </si>
  <si>
    <t>2.3.5.4.01</t>
  </si>
  <si>
    <t>Articulos de Caucho</t>
  </si>
  <si>
    <t>2.6.5.5.01</t>
  </si>
  <si>
    <t>2.6.2.1.01</t>
  </si>
  <si>
    <t>Equipos y Aparatos Audiovisuales</t>
  </si>
  <si>
    <t>MODIFICACION</t>
  </si>
  <si>
    <t xml:space="preserve">BALANCE </t>
  </si>
  <si>
    <t>SEPT.</t>
  </si>
  <si>
    <t>OCT.</t>
  </si>
  <si>
    <t>NOV.</t>
  </si>
  <si>
    <t>DIC.</t>
  </si>
  <si>
    <t>2.3.7.2.99</t>
  </si>
  <si>
    <t>Otros Productos Quimicos y Conexos</t>
  </si>
  <si>
    <t>2.2.7.1.01</t>
  </si>
  <si>
    <t>Productos de Yeso</t>
  </si>
  <si>
    <t>2.3.6.1.04</t>
  </si>
  <si>
    <t>2.3.6.2.02</t>
  </si>
  <si>
    <t>Proiductos de Loza</t>
  </si>
  <si>
    <t>Encargado del Departamento de Contabilidad SENPA.</t>
  </si>
  <si>
    <t xml:space="preserve"> </t>
  </si>
  <si>
    <t>Equipo de Comunicación, Telecomunicacion y S.</t>
  </si>
  <si>
    <t>Pinturas, lacas, barnices, diluyentes y absorbentes</t>
  </si>
  <si>
    <t>Reparacion y Mantenimientos Menores en Edific.</t>
  </si>
  <si>
    <t>Mantenimiento y Reparacion de Equipos de Transp.</t>
  </si>
  <si>
    <t>Incentivo por riesgo laboral al personal militar y pol.</t>
  </si>
  <si>
    <t>Pasajes y Gastos de Transporte</t>
  </si>
  <si>
    <t>2.2.7.1.99</t>
  </si>
  <si>
    <t>Otros Mantenimientos, Reparaciones y sus derivados</t>
  </si>
  <si>
    <t>2.6.5.4.01</t>
  </si>
  <si>
    <t>Sistemas y Equipos de Climatización</t>
  </si>
  <si>
    <t>2.6.5.6.01</t>
  </si>
  <si>
    <t>Equipo de Generación Electrica y Afines</t>
  </si>
  <si>
    <t>2.2.1.1.01</t>
  </si>
  <si>
    <t>Radiocomunicaciones</t>
  </si>
  <si>
    <t>SEPTIEMBRE</t>
  </si>
  <si>
    <t>OCTUBRE</t>
  </si>
  <si>
    <t>NOVIEMBRE</t>
  </si>
  <si>
    <t>2.3.9.4.01</t>
  </si>
  <si>
    <t>Utiles Destinados a Actividades Deportivas, Culturales</t>
  </si>
  <si>
    <t>2.6.1.9.01</t>
  </si>
  <si>
    <t>Otros Mobiliarios y Equipos No Identificados Preced.</t>
  </si>
  <si>
    <t>2.6.4.1.01</t>
  </si>
  <si>
    <t>Automoviles y Camiones</t>
  </si>
  <si>
    <t>2.6.4.8.01</t>
  </si>
  <si>
    <t>Otros Equipos de Transporte</t>
  </si>
  <si>
    <t>2.6.5.7.01</t>
  </si>
  <si>
    <t>Maquinas-Herramientas</t>
  </si>
  <si>
    <t>2.3.9.5.01</t>
  </si>
  <si>
    <t>Utiles de Cocina y Comedor</t>
  </si>
  <si>
    <t>2.2.4.1.01</t>
  </si>
  <si>
    <t>2.1.1.1.01</t>
  </si>
  <si>
    <t>Sueldos Empleados Fijos</t>
  </si>
  <si>
    <t>2.7.1.3.01</t>
  </si>
  <si>
    <t>Obras Para Edificaciones de Otra Extructura</t>
  </si>
  <si>
    <t>2.2.5.1.02</t>
  </si>
  <si>
    <t>Hospedaje</t>
  </si>
  <si>
    <t>2.2.8.6.01</t>
  </si>
  <si>
    <t>Eventos Generales</t>
  </si>
  <si>
    <t>2.3.9.9.05</t>
  </si>
  <si>
    <t>Productos y Utiles Diversos</t>
  </si>
  <si>
    <t>Lic. PEDRO J. CARMONA JOBOT,</t>
  </si>
  <si>
    <t>Primer Teniente Contador, FARD.</t>
  </si>
  <si>
    <t>SERVICIO NACIONAL DE PROTECCION AMBIENTAL (SENPA) EJECUCION PRESUPUESTARIA POR OBJETALES DEL 01 AL 31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</si>
</sst>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99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009900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/>
  </cellStyleXfs>
  <cellXfs count="80">
    <xf numFmtId="0" fontId="0" fillId="0" borderId="0" xfId="0"/>
    <xf numFmtId="0" fontId="2" fillId="0" borderId="0" xfId="0" applyFont="1"/>
    <xf numFmtId="0" fontId="7" fillId="0" borderId="0" xfId="0" applyFont="1"/>
    <xf numFmtId="43" fontId="3" fillId="0" borderId="0" xfId="1" applyFont="1"/>
    <xf numFmtId="43" fontId="2" fillId="0" borderId="0" xfId="1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39" fontId="2" fillId="0" borderId="0" xfId="0" applyNumberFormat="1" applyFont="1"/>
    <xf numFmtId="39" fontId="7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39" fontId="14" fillId="0" borderId="0" xfId="1" applyNumberFormat="1" applyFont="1" applyBorder="1"/>
    <xf numFmtId="43" fontId="3" fillId="0" borderId="0" xfId="1" applyFont="1" applyBorder="1"/>
    <xf numFmtId="43" fontId="2" fillId="0" borderId="0" xfId="1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/>
    <xf numFmtId="39" fontId="5" fillId="0" borderId="0" xfId="1" applyNumberFormat="1" applyFont="1" applyBorder="1" applyAlignment="1"/>
    <xf numFmtId="0" fontId="14" fillId="0" borderId="0" xfId="0" applyFont="1" applyBorder="1"/>
    <xf numFmtId="0" fontId="9" fillId="0" borderId="0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8" fillId="0" borderId="0" xfId="1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8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8" fillId="0" borderId="0" xfId="0" applyFont="1" applyAlignment="1">
      <alignment horizontal="center" vertical="center"/>
    </xf>
    <xf numFmtId="43" fontId="18" fillId="0" borderId="0" xfId="1" applyFont="1"/>
    <xf numFmtId="0" fontId="12" fillId="0" borderId="0" xfId="0" applyFont="1" applyAlignment="1"/>
    <xf numFmtId="39" fontId="12" fillId="2" borderId="2" xfId="1" applyNumberFormat="1" applyFont="1" applyFill="1" applyBorder="1" applyAlignment="1">
      <alignment horizontal="center" vertical="center"/>
    </xf>
    <xf numFmtId="39" fontId="12" fillId="2" borderId="3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4" fontId="18" fillId="0" borderId="1" xfId="0" applyNumberFormat="1" applyFont="1" applyBorder="1"/>
    <xf numFmtId="4" fontId="18" fillId="0" borderId="1" xfId="0" applyNumberFormat="1" applyFont="1" applyBorder="1" applyAlignment="1">
      <alignment horizontal="right"/>
    </xf>
    <xf numFmtId="2" fontId="18" fillId="0" borderId="1" xfId="0" applyNumberFormat="1" applyFont="1" applyBorder="1"/>
    <xf numFmtId="43" fontId="18" fillId="0" borderId="1" xfId="1" applyFont="1" applyBorder="1"/>
    <xf numFmtId="2" fontId="18" fillId="0" borderId="1" xfId="1" applyNumberFormat="1" applyFont="1" applyBorder="1"/>
    <xf numFmtId="39" fontId="18" fillId="0" borderId="1" xfId="1" applyNumberFormat="1" applyFont="1" applyBorder="1"/>
    <xf numFmtId="39" fontId="18" fillId="0" borderId="1" xfId="1" applyNumberFormat="1" applyFont="1" applyBorder="1" applyAlignment="1">
      <alignment horizontal="right"/>
    </xf>
    <xf numFmtId="39" fontId="19" fillId="0" borderId="1" xfId="1" applyNumberFormat="1" applyFont="1" applyBorder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39" fontId="20" fillId="3" borderId="1" xfId="1" applyNumberFormat="1" applyFont="1" applyFill="1" applyBorder="1"/>
    <xf numFmtId="0" fontId="19" fillId="0" borderId="1" xfId="0" applyFont="1" applyBorder="1" applyAlignment="1">
      <alignment horizontal="left"/>
    </xf>
    <xf numFmtId="39" fontId="19" fillId="0" borderId="1" xfId="1" applyNumberFormat="1" applyFont="1" applyBorder="1" applyAlignment="1">
      <alignment horizontal="right"/>
    </xf>
    <xf numFmtId="39" fontId="24" fillId="0" borderId="1" xfId="1" applyNumberFormat="1" applyFont="1" applyBorder="1"/>
    <xf numFmtId="39" fontId="25" fillId="0" borderId="1" xfId="1" applyNumberFormat="1" applyFont="1" applyBorder="1"/>
    <xf numFmtId="164" fontId="19" fillId="0" borderId="1" xfId="1" applyNumberFormat="1" applyFont="1" applyBorder="1" applyAlignment="1">
      <alignment horizontal="right"/>
    </xf>
    <xf numFmtId="39" fontId="20" fillId="3" borderId="1" xfId="1" applyNumberFormat="1" applyFont="1" applyFill="1" applyBorder="1" applyAlignment="1">
      <alignment horizontal="right"/>
    </xf>
    <xf numFmtId="39" fontId="20" fillId="3" borderId="2" xfId="1" applyNumberFormat="1" applyFont="1" applyFill="1" applyBorder="1" applyAlignment="1">
      <alignment horizontal="right"/>
    </xf>
    <xf numFmtId="39" fontId="8" fillId="0" borderId="1" xfId="1" applyNumberFormat="1" applyFont="1" applyFill="1" applyBorder="1" applyAlignment="1">
      <alignment horizontal="right"/>
    </xf>
    <xf numFmtId="39" fontId="19" fillId="0" borderId="1" xfId="1" applyNumberFormat="1" applyFont="1" applyFill="1" applyBorder="1" applyAlignment="1">
      <alignment horizontal="left"/>
    </xf>
    <xf numFmtId="39" fontId="19" fillId="0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9" fontId="12" fillId="2" borderId="2" xfId="1" applyNumberFormat="1" applyFont="1" applyFill="1" applyBorder="1" applyAlignment="1">
      <alignment horizontal="center" vertical="center"/>
    </xf>
    <xf numFmtId="39" fontId="12" fillId="2" borderId="3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39" fontId="5" fillId="0" borderId="0" xfId="1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9" fontId="12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37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illares" xfId="1" builtinId="3"/>
    <cellStyle name="Normal" xfId="0" builtinId="0"/>
    <cellStyle name="Normal 2" xfId="36"/>
  </cellStyles>
  <dxfs count="0"/>
  <tableStyles count="0" defaultTableStyle="TableStyleMedium9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83626</xdr:colOff>
      <xdr:row>0</xdr:row>
      <xdr:rowOff>0</xdr:rowOff>
    </xdr:from>
    <xdr:to>
      <xdr:col>5</xdr:col>
      <xdr:colOff>428626</xdr:colOff>
      <xdr:row>4</xdr:row>
      <xdr:rowOff>269781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C73ABA29-DE2A-48F8-91D4-DAC2F8E8A5E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515" t="26309" r="40762" b="62676"/>
        <a:stretch/>
      </xdr:blipFill>
      <xdr:spPr bwMode="auto">
        <a:xfrm>
          <a:off x="5941501" y="0"/>
          <a:ext cx="1526100" cy="103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0"/>
  <sheetViews>
    <sheetView tabSelected="1" zoomScaleNormal="100" workbookViewId="0">
      <selection activeCell="D7" sqref="D7:J7"/>
    </sheetView>
  </sheetViews>
  <sheetFormatPr baseColWidth="10" defaultColWidth="11.42578125" defaultRowHeight="15" x14ac:dyDescent="0.25"/>
  <cols>
    <col min="1" max="1" width="9.85546875" style="1" customWidth="1"/>
    <col min="2" max="2" width="39.5703125" style="6" customWidth="1"/>
    <col min="3" max="3" width="17.7109375" style="1" customWidth="1"/>
    <col min="4" max="4" width="20.7109375" style="1" customWidth="1"/>
    <col min="5" max="5" width="17.7109375" style="1" customWidth="1"/>
    <col min="6" max="6" width="14.85546875" style="1" customWidth="1"/>
    <col min="7" max="7" width="16.140625" style="4" customWidth="1"/>
    <col min="8" max="8" width="12.7109375" style="4" hidden="1" customWidth="1"/>
    <col min="9" max="9" width="11.7109375" style="4" hidden="1" customWidth="1"/>
    <col min="10" max="10" width="15.7109375" style="4" hidden="1" customWidth="1"/>
    <col min="11" max="11" width="14.5703125" style="4" hidden="1" customWidth="1"/>
    <col min="12" max="12" width="14.85546875" style="4" hidden="1" customWidth="1"/>
    <col min="13" max="13" width="15.7109375" style="4" hidden="1" customWidth="1"/>
    <col min="14" max="14" width="14.5703125" style="4" hidden="1" customWidth="1"/>
    <col min="15" max="15" width="15.7109375" style="4" hidden="1" customWidth="1"/>
    <col min="16" max="16" width="15.85546875" style="4" hidden="1" customWidth="1"/>
    <col min="17" max="17" width="0.5703125" style="4" hidden="1" customWidth="1"/>
    <col min="18" max="18" width="16.28515625" style="4" customWidth="1"/>
    <col min="19" max="19" width="16.7109375" style="4" customWidth="1"/>
    <col min="20" max="20" width="10.7109375" style="4" hidden="1" customWidth="1"/>
    <col min="21" max="23" width="10.85546875" style="4" hidden="1" customWidth="1"/>
    <col min="24" max="24" width="16" style="4" hidden="1" customWidth="1"/>
    <col min="25" max="25" width="13" style="4" hidden="1" customWidth="1"/>
    <col min="26" max="26" width="14.42578125" style="4" hidden="1" customWidth="1"/>
    <col min="27" max="28" width="16.140625" style="4" customWidth="1"/>
    <col min="29" max="29" width="16" style="4" customWidth="1"/>
    <col min="30" max="30" width="17.28515625" style="4" customWidth="1"/>
    <col min="31" max="31" width="21.42578125" style="4" customWidth="1"/>
    <col min="32" max="32" width="18" style="4" customWidth="1"/>
    <col min="33" max="33" width="18" style="4" bestFit="1" customWidth="1"/>
    <col min="34" max="34" width="23.85546875" style="4" customWidth="1"/>
    <col min="35" max="35" width="14.85546875" style="4" bestFit="1" customWidth="1"/>
    <col min="36" max="16384" width="11.42578125" style="1"/>
  </cols>
  <sheetData>
    <row r="1" spans="1:37" x14ac:dyDescent="0.25">
      <c r="A1" s="34"/>
      <c r="B1" s="37"/>
      <c r="C1" s="34"/>
      <c r="D1" s="34"/>
      <c r="E1" s="34"/>
      <c r="F1" s="34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J1" s="4"/>
      <c r="AK1" s="4"/>
    </row>
    <row r="2" spans="1:37" x14ac:dyDescent="0.25">
      <c r="A2" s="34"/>
      <c r="B2" s="37"/>
      <c r="C2" s="34"/>
      <c r="D2" s="34"/>
      <c r="E2" s="34"/>
      <c r="F2" s="34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7" x14ac:dyDescent="0.25">
      <c r="A3" s="34"/>
      <c r="B3" s="37"/>
      <c r="C3" s="34"/>
      <c r="D3" s="34"/>
      <c r="E3" s="34"/>
      <c r="F3" s="34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7" x14ac:dyDescent="0.25">
      <c r="A4" s="34"/>
      <c r="B4" s="37"/>
      <c r="C4" s="34"/>
      <c r="D4" s="34"/>
      <c r="E4" s="34"/>
      <c r="F4" s="3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7" ht="48.75" customHeight="1" x14ac:dyDescent="0.25">
      <c r="A5" s="34"/>
      <c r="B5" s="37"/>
      <c r="C5" s="34"/>
      <c r="D5" s="77" t="s">
        <v>88</v>
      </c>
      <c r="E5" s="77"/>
      <c r="F5" s="77"/>
      <c r="G5" s="77"/>
      <c r="H5" s="77"/>
      <c r="I5" s="77"/>
      <c r="J5" s="7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7" ht="15.75" x14ac:dyDescent="0.25">
      <c r="A6" s="34"/>
      <c r="B6" s="37"/>
      <c r="C6" s="34"/>
      <c r="D6" s="78" t="s">
        <v>24</v>
      </c>
      <c r="E6" s="78"/>
      <c r="F6" s="78"/>
      <c r="G6" s="78"/>
      <c r="H6" s="78"/>
      <c r="I6" s="78"/>
      <c r="J6" s="7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7" ht="23.25" customHeight="1" x14ac:dyDescent="0.25">
      <c r="A7" s="34"/>
      <c r="B7" s="37"/>
      <c r="C7" s="34"/>
      <c r="D7" s="79" t="s">
        <v>97</v>
      </c>
      <c r="E7" s="79"/>
      <c r="F7" s="79"/>
      <c r="G7" s="79"/>
      <c r="H7" s="79"/>
      <c r="I7" s="79"/>
      <c r="J7" s="79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7" ht="26.25" customHeight="1" x14ac:dyDescent="0.25">
      <c r="A8" s="39" t="s">
        <v>177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6"/>
      <c r="AH8" s="36"/>
      <c r="AI8" s="5"/>
    </row>
    <row r="9" spans="1:37" s="6" customFormat="1" x14ac:dyDescent="0.25">
      <c r="A9" s="69" t="s">
        <v>134</v>
      </c>
      <c r="B9" s="69" t="s">
        <v>8</v>
      </c>
      <c r="C9" s="40" t="s">
        <v>26</v>
      </c>
      <c r="D9" s="40" t="s">
        <v>120</v>
      </c>
      <c r="E9" s="40" t="s">
        <v>26</v>
      </c>
      <c r="F9" s="76" t="s">
        <v>27</v>
      </c>
      <c r="G9" s="76" t="s">
        <v>28</v>
      </c>
      <c r="H9" s="76" t="s">
        <v>29</v>
      </c>
      <c r="I9" s="76" t="s">
        <v>30</v>
      </c>
      <c r="J9" s="76" t="s">
        <v>31</v>
      </c>
      <c r="K9" s="76" t="s">
        <v>32</v>
      </c>
      <c r="L9" s="67" t="s">
        <v>33</v>
      </c>
      <c r="M9" s="67" t="s">
        <v>34</v>
      </c>
      <c r="N9" s="67" t="s">
        <v>122</v>
      </c>
      <c r="O9" s="67" t="s">
        <v>123</v>
      </c>
      <c r="P9" s="67" t="s">
        <v>124</v>
      </c>
      <c r="Q9" s="67" t="s">
        <v>125</v>
      </c>
      <c r="R9" s="67" t="s">
        <v>29</v>
      </c>
      <c r="S9" s="67" t="s">
        <v>30</v>
      </c>
      <c r="T9" s="67" t="s">
        <v>31</v>
      </c>
      <c r="U9" s="67" t="s">
        <v>32</v>
      </c>
      <c r="V9" s="67" t="s">
        <v>33</v>
      </c>
      <c r="W9" s="67" t="s">
        <v>34</v>
      </c>
      <c r="X9" s="67" t="s">
        <v>149</v>
      </c>
      <c r="Y9" s="67" t="s">
        <v>150</v>
      </c>
      <c r="Z9" s="67" t="s">
        <v>151</v>
      </c>
      <c r="AA9" s="67" t="s">
        <v>31</v>
      </c>
      <c r="AB9" s="67" t="s">
        <v>32</v>
      </c>
      <c r="AC9" s="67" t="s">
        <v>33</v>
      </c>
      <c r="AD9" s="67" t="s">
        <v>34</v>
      </c>
      <c r="AE9" s="40" t="s">
        <v>35</v>
      </c>
      <c r="AF9" s="40" t="s">
        <v>121</v>
      </c>
      <c r="AG9" s="4"/>
    </row>
    <row r="10" spans="1:37" s="6" customFormat="1" x14ac:dyDescent="0.25">
      <c r="A10" s="69"/>
      <c r="B10" s="69"/>
      <c r="C10" s="41" t="s">
        <v>89</v>
      </c>
      <c r="D10" s="41" t="s">
        <v>114</v>
      </c>
      <c r="E10" s="41" t="s">
        <v>36</v>
      </c>
      <c r="F10" s="76"/>
      <c r="G10" s="76"/>
      <c r="H10" s="76"/>
      <c r="I10" s="76"/>
      <c r="J10" s="76"/>
      <c r="K10" s="76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41" t="s">
        <v>16</v>
      </c>
      <c r="AF10" s="41" t="s">
        <v>37</v>
      </c>
      <c r="AG10" s="4"/>
    </row>
    <row r="11" spans="1:37" s="6" customFormat="1" x14ac:dyDescent="0.25">
      <c r="A11" s="30" t="s">
        <v>165</v>
      </c>
      <c r="B11" s="42" t="s">
        <v>166</v>
      </c>
      <c r="C11" s="43">
        <v>1000000</v>
      </c>
      <c r="D11" s="44">
        <v>-1000000</v>
      </c>
      <c r="E11" s="45">
        <v>0</v>
      </c>
      <c r="F11" s="31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7">
        <v>0</v>
      </c>
      <c r="AF11" s="47">
        <v>0</v>
      </c>
      <c r="AG11" s="4"/>
    </row>
    <row r="12" spans="1:37" x14ac:dyDescent="0.25">
      <c r="A12" s="30" t="s">
        <v>21</v>
      </c>
      <c r="B12" s="42" t="s">
        <v>22</v>
      </c>
      <c r="C12" s="48">
        <v>80542000</v>
      </c>
      <c r="D12" s="48">
        <v>-20223830</v>
      </c>
      <c r="E12" s="48">
        <v>60318170</v>
      </c>
      <c r="F12" s="48">
        <v>5472500</v>
      </c>
      <c r="G12" s="48">
        <v>5504500</v>
      </c>
      <c r="H12" s="48"/>
      <c r="I12" s="48"/>
      <c r="J12" s="48"/>
      <c r="K12" s="48"/>
      <c r="L12" s="48"/>
      <c r="M12" s="48"/>
      <c r="N12" s="49"/>
      <c r="O12" s="48"/>
      <c r="P12" s="48"/>
      <c r="Q12" s="48"/>
      <c r="R12" s="48">
        <v>5874000</v>
      </c>
      <c r="S12" s="48">
        <v>5735000</v>
      </c>
      <c r="T12" s="48"/>
      <c r="U12" s="48"/>
      <c r="V12" s="48"/>
      <c r="W12" s="48"/>
      <c r="X12" s="48"/>
      <c r="Y12" s="48"/>
      <c r="Z12" s="48"/>
      <c r="AA12" s="48">
        <v>5906000</v>
      </c>
      <c r="AB12" s="48">
        <v>5885000</v>
      </c>
      <c r="AC12" s="48">
        <v>5820000</v>
      </c>
      <c r="AD12" s="50">
        <v>5826000</v>
      </c>
      <c r="AE12" s="48">
        <f>SUM(F12:AD12)</f>
        <v>46023000</v>
      </c>
      <c r="AF12" s="48">
        <f>+E12-AE12</f>
        <v>14295170</v>
      </c>
      <c r="AH12" s="7"/>
      <c r="AI12" s="1"/>
    </row>
    <row r="13" spans="1:37" ht="20.25" x14ac:dyDescent="0.3">
      <c r="A13" s="30" t="s">
        <v>0</v>
      </c>
      <c r="B13" s="31" t="s">
        <v>14</v>
      </c>
      <c r="C13" s="48">
        <v>3600000</v>
      </c>
      <c r="D13" s="48">
        <v>4000000</v>
      </c>
      <c r="E13" s="48">
        <v>7600000</v>
      </c>
      <c r="F13" s="48">
        <v>300000</v>
      </c>
      <c r="G13" s="48">
        <v>300000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>
        <v>900000</v>
      </c>
      <c r="S13" s="48">
        <v>500000</v>
      </c>
      <c r="T13" s="48"/>
      <c r="U13" s="48"/>
      <c r="V13" s="48"/>
      <c r="W13" s="48"/>
      <c r="X13" s="48"/>
      <c r="Y13" s="48"/>
      <c r="Z13" s="48"/>
      <c r="AA13" s="48">
        <v>700000</v>
      </c>
      <c r="AB13" s="49">
        <v>700000</v>
      </c>
      <c r="AC13" s="49">
        <v>700000</v>
      </c>
      <c r="AD13" s="49">
        <v>700000</v>
      </c>
      <c r="AE13" s="48">
        <f>SUM(F13:AD13)</f>
        <v>4800000</v>
      </c>
      <c r="AF13" s="48">
        <f>+E13-AE13</f>
        <v>2800000</v>
      </c>
      <c r="AG13" s="12"/>
      <c r="AH13" s="1"/>
      <c r="AI13" s="1"/>
    </row>
    <row r="14" spans="1:37" ht="20.25" x14ac:dyDescent="0.3">
      <c r="A14" s="30" t="s">
        <v>91</v>
      </c>
      <c r="B14" s="31" t="s">
        <v>92</v>
      </c>
      <c r="C14" s="48">
        <v>10530000</v>
      </c>
      <c r="D14" s="48">
        <v>1000000</v>
      </c>
      <c r="E14" s="48">
        <v>11530000</v>
      </c>
      <c r="F14" s="48">
        <v>690000</v>
      </c>
      <c r="G14" s="48">
        <v>684000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>
        <v>684000</v>
      </c>
      <c r="S14" s="48">
        <v>664000</v>
      </c>
      <c r="T14" s="48"/>
      <c r="U14" s="48"/>
      <c r="V14" s="48"/>
      <c r="W14" s="48"/>
      <c r="X14" s="48"/>
      <c r="Y14" s="48"/>
      <c r="Z14" s="48"/>
      <c r="AA14" s="48">
        <v>1487000</v>
      </c>
      <c r="AB14" s="48">
        <v>1493000</v>
      </c>
      <c r="AC14" s="48">
        <v>1447000</v>
      </c>
      <c r="AD14" s="50">
        <v>2097000</v>
      </c>
      <c r="AE14" s="48">
        <f>SUM(F14:AD14)</f>
        <v>9246000</v>
      </c>
      <c r="AF14" s="48">
        <f>+E14-AE14</f>
        <v>2284000</v>
      </c>
      <c r="AG14" s="11"/>
      <c r="AH14" s="1"/>
      <c r="AI14" s="1"/>
    </row>
    <row r="15" spans="1:37" ht="20.25" x14ac:dyDescent="0.3">
      <c r="A15" s="30" t="s">
        <v>38</v>
      </c>
      <c r="B15" s="31" t="s">
        <v>39</v>
      </c>
      <c r="C15" s="48">
        <v>7548500</v>
      </c>
      <c r="D15" s="48">
        <v>0</v>
      </c>
      <c r="E15" s="48">
        <v>7548500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>
        <f>+F15+G15+H15+I15+J15+K15+L15+M15+N15+O15+P15+Q15</f>
        <v>0</v>
      </c>
      <c r="AF15" s="48">
        <f t="shared" ref="AF15:AF17" si="0">+E15-AE15</f>
        <v>7548500</v>
      </c>
      <c r="AG15" s="11"/>
      <c r="AH15" s="1"/>
      <c r="AI15" s="1"/>
    </row>
    <row r="16" spans="1:37" s="2" customFormat="1" x14ac:dyDescent="0.25">
      <c r="A16" s="32" t="s">
        <v>23</v>
      </c>
      <c r="B16" s="33" t="s">
        <v>139</v>
      </c>
      <c r="C16" s="48">
        <v>3000000</v>
      </c>
      <c r="D16" s="48">
        <v>0</v>
      </c>
      <c r="E16" s="48">
        <v>3000000</v>
      </c>
      <c r="F16" s="50">
        <v>249930</v>
      </c>
      <c r="G16" s="50">
        <v>249597.5</v>
      </c>
      <c r="H16" s="50"/>
      <c r="I16" s="50"/>
      <c r="J16" s="50"/>
      <c r="K16" s="50"/>
      <c r="L16" s="50"/>
      <c r="M16" s="50"/>
      <c r="N16" s="48"/>
      <c r="O16" s="48"/>
      <c r="P16" s="48"/>
      <c r="Q16" s="48"/>
      <c r="R16" s="48">
        <v>248605</v>
      </c>
      <c r="S16" s="48">
        <v>248785</v>
      </c>
      <c r="T16" s="48"/>
      <c r="U16" s="48"/>
      <c r="V16" s="48"/>
      <c r="W16" s="48"/>
      <c r="X16" s="48"/>
      <c r="Y16" s="48"/>
      <c r="Z16" s="48"/>
      <c r="AA16" s="48">
        <v>248845</v>
      </c>
      <c r="AB16" s="48">
        <v>249385</v>
      </c>
      <c r="AC16" s="48">
        <v>249145</v>
      </c>
      <c r="AD16" s="50">
        <v>249732.5</v>
      </c>
      <c r="AE16" s="48">
        <f>SUM(F16:AD16)</f>
        <v>1994025</v>
      </c>
      <c r="AF16" s="48">
        <f>+E16-AE16</f>
        <v>1005975</v>
      </c>
      <c r="AG16" s="4"/>
      <c r="AH16" s="8"/>
    </row>
    <row r="17" spans="1:34" s="2" customFormat="1" x14ac:dyDescent="0.25">
      <c r="A17" s="32" t="s">
        <v>17</v>
      </c>
      <c r="B17" s="33" t="s">
        <v>20</v>
      </c>
      <c r="C17" s="48">
        <v>1776000</v>
      </c>
      <c r="D17" s="48">
        <v>0</v>
      </c>
      <c r="E17" s="48">
        <v>1776000</v>
      </c>
      <c r="F17" s="50">
        <v>48921.599999999999</v>
      </c>
      <c r="G17" s="50">
        <v>48495.6</v>
      </c>
      <c r="H17" s="50"/>
      <c r="I17" s="50"/>
      <c r="J17" s="50"/>
      <c r="K17" s="50"/>
      <c r="L17" s="50"/>
      <c r="M17" s="50"/>
      <c r="N17" s="48"/>
      <c r="O17" s="48"/>
      <c r="P17" s="48"/>
      <c r="Q17" s="48"/>
      <c r="R17" s="48">
        <v>48495.6</v>
      </c>
      <c r="S17" s="48">
        <v>47077</v>
      </c>
      <c r="T17" s="48"/>
      <c r="U17" s="48"/>
      <c r="V17" s="48"/>
      <c r="W17" s="48"/>
      <c r="X17" s="48"/>
      <c r="Y17" s="48"/>
      <c r="Z17" s="48"/>
      <c r="AA17" s="48">
        <v>105428.3</v>
      </c>
      <c r="AB17" s="48">
        <v>105853.7</v>
      </c>
      <c r="AC17" s="48">
        <v>102592.3</v>
      </c>
      <c r="AD17" s="50">
        <v>148677.29999999999</v>
      </c>
      <c r="AE17" s="48">
        <f>SUM(F17:AD17)</f>
        <v>655541.39999999991</v>
      </c>
      <c r="AF17" s="48">
        <f t="shared" si="0"/>
        <v>1120458.6000000001</v>
      </c>
      <c r="AG17" s="4"/>
      <c r="AH17" s="8"/>
    </row>
    <row r="18" spans="1:34" s="2" customFormat="1" x14ac:dyDescent="0.25">
      <c r="A18" s="32" t="s">
        <v>18</v>
      </c>
      <c r="B18" s="33" t="s">
        <v>19</v>
      </c>
      <c r="C18" s="48">
        <v>702000</v>
      </c>
      <c r="D18" s="48">
        <v>0</v>
      </c>
      <c r="E18" s="48">
        <v>702000</v>
      </c>
      <c r="F18" s="50">
        <v>7590</v>
      </c>
      <c r="G18" s="50">
        <v>7524</v>
      </c>
      <c r="H18" s="50"/>
      <c r="I18" s="50"/>
      <c r="J18" s="50"/>
      <c r="K18" s="50"/>
      <c r="L18" s="50"/>
      <c r="M18" s="50"/>
      <c r="N18" s="48"/>
      <c r="O18" s="48"/>
      <c r="P18" s="48"/>
      <c r="Q18" s="48"/>
      <c r="R18" s="48">
        <v>7524</v>
      </c>
      <c r="S18" s="48">
        <v>7304</v>
      </c>
      <c r="T18" s="48"/>
      <c r="U18" s="48"/>
      <c r="V18" s="48"/>
      <c r="W18" s="48"/>
      <c r="X18" s="48"/>
      <c r="Y18" s="48"/>
      <c r="Z18" s="48"/>
      <c r="AA18" s="48">
        <v>16357</v>
      </c>
      <c r="AB18" s="48">
        <v>16423</v>
      </c>
      <c r="AC18" s="48">
        <v>15917</v>
      </c>
      <c r="AD18" s="50">
        <v>23067</v>
      </c>
      <c r="AE18" s="48">
        <f>SUM(F18:AD18)</f>
        <v>101706</v>
      </c>
      <c r="AF18" s="48">
        <f>+E18-AE18</f>
        <v>600294</v>
      </c>
      <c r="AG18" s="4"/>
    </row>
    <row r="19" spans="1:34" s="9" customFormat="1" x14ac:dyDescent="0.25">
      <c r="A19" s="51"/>
      <c r="B19" s="52" t="s">
        <v>40</v>
      </c>
      <c r="C19" s="53">
        <f>SUM(C11:C18)</f>
        <v>108698500</v>
      </c>
      <c r="D19" s="53">
        <f t="shared" ref="D19:AA19" si="1">SUM(D11:D18)</f>
        <v>-16223830</v>
      </c>
      <c r="E19" s="53">
        <f t="shared" si="1"/>
        <v>92474670</v>
      </c>
      <c r="F19" s="53">
        <f t="shared" si="1"/>
        <v>6768941.5999999996</v>
      </c>
      <c r="G19" s="53">
        <f>SUM(G11:G18)</f>
        <v>6794117.0999999996</v>
      </c>
      <c r="H19" s="53">
        <f t="shared" si="1"/>
        <v>0</v>
      </c>
      <c r="I19" s="53">
        <f t="shared" si="1"/>
        <v>0</v>
      </c>
      <c r="J19" s="53">
        <f t="shared" si="1"/>
        <v>0</v>
      </c>
      <c r="K19" s="53">
        <f t="shared" si="1"/>
        <v>0</v>
      </c>
      <c r="L19" s="53">
        <f t="shared" si="1"/>
        <v>0</v>
      </c>
      <c r="M19" s="53">
        <f t="shared" si="1"/>
        <v>0</v>
      </c>
      <c r="N19" s="53">
        <f t="shared" si="1"/>
        <v>0</v>
      </c>
      <c r="O19" s="53">
        <f t="shared" si="1"/>
        <v>0</v>
      </c>
      <c r="P19" s="53">
        <f t="shared" si="1"/>
        <v>0</v>
      </c>
      <c r="Q19" s="53">
        <f t="shared" si="1"/>
        <v>0</v>
      </c>
      <c r="R19" s="53">
        <f t="shared" si="1"/>
        <v>7762624.5999999996</v>
      </c>
      <c r="S19" s="53">
        <f t="shared" si="1"/>
        <v>7202166</v>
      </c>
      <c r="T19" s="53">
        <f t="shared" si="1"/>
        <v>0</v>
      </c>
      <c r="U19" s="53">
        <f t="shared" si="1"/>
        <v>0</v>
      </c>
      <c r="V19" s="53">
        <f t="shared" si="1"/>
        <v>0</v>
      </c>
      <c r="W19" s="53">
        <f t="shared" si="1"/>
        <v>0</v>
      </c>
      <c r="X19" s="53">
        <f t="shared" si="1"/>
        <v>0</v>
      </c>
      <c r="Y19" s="53">
        <f t="shared" si="1"/>
        <v>0</v>
      </c>
      <c r="Z19" s="53">
        <f t="shared" si="1"/>
        <v>0</v>
      </c>
      <c r="AA19" s="53">
        <f t="shared" si="1"/>
        <v>8463630.3000000007</v>
      </c>
      <c r="AB19" s="53">
        <f>SUM(AB11:AB18)</f>
        <v>8449661.6999999993</v>
      </c>
      <c r="AC19" s="53">
        <f>SUM(AC12:AC18)</f>
        <v>8334654.2999999998</v>
      </c>
      <c r="AD19" s="53">
        <f>SUM(AD11:AD18)</f>
        <v>9044476.8000000007</v>
      </c>
      <c r="AE19" s="53">
        <f>SUM(F19:AD19)</f>
        <v>62820272.399999991</v>
      </c>
      <c r="AF19" s="53">
        <f>E19-AE19</f>
        <v>29654397.600000009</v>
      </c>
      <c r="AG19" s="4"/>
    </row>
    <row r="20" spans="1:34" s="9" customFormat="1" x14ac:dyDescent="0.25">
      <c r="A20" s="32" t="s">
        <v>147</v>
      </c>
      <c r="B20" s="54" t="s">
        <v>148</v>
      </c>
      <c r="C20" s="50">
        <v>0</v>
      </c>
      <c r="D20" s="50">
        <v>2583885.6</v>
      </c>
      <c r="E20" s="50">
        <v>2583885.6</v>
      </c>
      <c r="F20" s="50"/>
      <c r="G20" s="50"/>
      <c r="H20" s="50"/>
      <c r="I20" s="50"/>
      <c r="J20" s="50"/>
      <c r="K20" s="48"/>
      <c r="L20" s="48"/>
      <c r="M20" s="48"/>
      <c r="N20" s="50"/>
      <c r="O20" s="50"/>
      <c r="P20" s="50"/>
      <c r="Q20" s="50"/>
      <c r="R20" s="50"/>
      <c r="S20" s="50">
        <v>251000.16</v>
      </c>
      <c r="T20" s="50"/>
      <c r="U20" s="50"/>
      <c r="V20" s="50"/>
      <c r="W20" s="50"/>
      <c r="X20" s="50"/>
      <c r="Y20" s="50"/>
      <c r="Z20" s="50"/>
      <c r="AA20" s="50">
        <v>251000.16</v>
      </c>
      <c r="AB20" s="50"/>
      <c r="AC20" s="50">
        <v>251000.16</v>
      </c>
      <c r="AD20" s="50">
        <v>251000.16</v>
      </c>
      <c r="AE20" s="48">
        <f>SUM(S20:AD20)</f>
        <v>1004000.64</v>
      </c>
      <c r="AF20" s="48">
        <f>+E20-AE20</f>
        <v>1579884.96</v>
      </c>
      <c r="AG20" s="4"/>
    </row>
    <row r="21" spans="1:34" s="2" customFormat="1" x14ac:dyDescent="0.25">
      <c r="A21" s="32" t="s">
        <v>1</v>
      </c>
      <c r="B21" s="33" t="s">
        <v>25</v>
      </c>
      <c r="C21" s="48">
        <v>2050000</v>
      </c>
      <c r="D21" s="48">
        <v>0</v>
      </c>
      <c r="E21" s="48">
        <v>2050000</v>
      </c>
      <c r="F21" s="50">
        <v>154918.76999999999</v>
      </c>
      <c r="G21" s="50">
        <v>155584.6</v>
      </c>
      <c r="H21" s="50"/>
      <c r="I21" s="50"/>
      <c r="J21" s="50"/>
      <c r="K21" s="50"/>
      <c r="L21" s="50"/>
      <c r="M21" s="50"/>
      <c r="N21" s="48"/>
      <c r="O21" s="48"/>
      <c r="P21" s="48"/>
      <c r="Q21" s="48"/>
      <c r="R21" s="48">
        <v>163340.01</v>
      </c>
      <c r="S21" s="48">
        <v>158936.74</v>
      </c>
      <c r="T21" s="48"/>
      <c r="U21" s="48"/>
      <c r="V21" s="48"/>
      <c r="W21" s="48"/>
      <c r="X21" s="48"/>
      <c r="Y21" s="48"/>
      <c r="Z21" s="48"/>
      <c r="AA21" s="48">
        <v>281356.12</v>
      </c>
      <c r="AB21" s="48">
        <v>168791.67999999999</v>
      </c>
      <c r="AC21" s="48">
        <v>160653.81</v>
      </c>
      <c r="AD21" s="48">
        <v>164367.16</v>
      </c>
      <c r="AE21" s="48">
        <f>SUM(F21:AD21)</f>
        <v>1407948.89</v>
      </c>
      <c r="AF21" s="48">
        <f>+E21-AE21</f>
        <v>642051.1100000001</v>
      </c>
      <c r="AG21" s="4"/>
      <c r="AH21" s="8"/>
    </row>
    <row r="22" spans="1:34" s="2" customFormat="1" x14ac:dyDescent="0.25">
      <c r="A22" s="32" t="s">
        <v>2</v>
      </c>
      <c r="B22" s="33" t="s">
        <v>13</v>
      </c>
      <c r="C22" s="48">
        <v>1100000</v>
      </c>
      <c r="D22" s="48">
        <v>0</v>
      </c>
      <c r="E22" s="48">
        <v>1100000</v>
      </c>
      <c r="F22" s="50">
        <v>166553.41</v>
      </c>
      <c r="G22" s="50">
        <v>164097.03</v>
      </c>
      <c r="H22" s="50"/>
      <c r="I22" s="50"/>
      <c r="J22" s="50"/>
      <c r="K22" s="50"/>
      <c r="L22" s="50"/>
      <c r="M22" s="50"/>
      <c r="N22" s="48"/>
      <c r="O22" s="48"/>
      <c r="P22" s="48"/>
      <c r="Q22" s="48"/>
      <c r="R22" s="48">
        <v>148970.03</v>
      </c>
      <c r="S22" s="48"/>
      <c r="T22" s="48"/>
      <c r="U22" s="48"/>
      <c r="V22" s="48"/>
      <c r="W22" s="48"/>
      <c r="X22" s="48"/>
      <c r="Y22" s="48"/>
      <c r="Z22" s="48"/>
      <c r="AA22" s="48">
        <v>360625.93</v>
      </c>
      <c r="AB22" s="48">
        <v>216983.85</v>
      </c>
      <c r="AC22" s="48">
        <v>213536.68</v>
      </c>
      <c r="AD22" s="48">
        <v>208789.4</v>
      </c>
      <c r="AE22" s="48">
        <f>SUM(F22:AD22)</f>
        <v>1479556.3299999998</v>
      </c>
      <c r="AF22" s="48">
        <f>+E22-AE22</f>
        <v>-379556.32999999984</v>
      </c>
      <c r="AG22" s="4"/>
    </row>
    <row r="23" spans="1:34" s="2" customFormat="1" x14ac:dyDescent="0.25">
      <c r="A23" s="32" t="s">
        <v>3</v>
      </c>
      <c r="B23" s="33" t="s">
        <v>12</v>
      </c>
      <c r="C23" s="48">
        <v>30000</v>
      </c>
      <c r="D23" s="48">
        <v>0</v>
      </c>
      <c r="E23" s="48">
        <v>30000</v>
      </c>
      <c r="F23" s="50"/>
      <c r="G23" s="50"/>
      <c r="H23" s="50"/>
      <c r="I23" s="50"/>
      <c r="J23" s="50"/>
      <c r="K23" s="50"/>
      <c r="L23" s="50"/>
      <c r="M23" s="50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>
        <f>+F23+G23+H23+I23+J23+K23+L23+M23+N23+O23+P23+Q23</f>
        <v>0</v>
      </c>
      <c r="AF23" s="48">
        <f>+E23-AE23</f>
        <v>30000</v>
      </c>
      <c r="AG23" s="4"/>
    </row>
    <row r="24" spans="1:34" s="2" customFormat="1" x14ac:dyDescent="0.25">
      <c r="A24" s="30" t="s">
        <v>99</v>
      </c>
      <c r="B24" s="31" t="s">
        <v>100</v>
      </c>
      <c r="C24" s="48">
        <v>420000</v>
      </c>
      <c r="D24" s="48">
        <v>0</v>
      </c>
      <c r="E24" s="48">
        <v>420000</v>
      </c>
      <c r="F24" s="50"/>
      <c r="G24" s="50"/>
      <c r="H24" s="50"/>
      <c r="I24" s="50"/>
      <c r="J24" s="50"/>
      <c r="K24" s="50"/>
      <c r="L24" s="50"/>
      <c r="M24" s="50"/>
      <c r="N24" s="48"/>
      <c r="O24" s="48"/>
      <c r="P24" s="48"/>
      <c r="Q24" s="48"/>
      <c r="R24" s="48">
        <v>70000</v>
      </c>
      <c r="S24" s="48">
        <v>70000</v>
      </c>
      <c r="T24" s="48"/>
      <c r="U24" s="48"/>
      <c r="V24" s="48"/>
      <c r="W24" s="48"/>
      <c r="X24" s="48"/>
      <c r="Y24" s="48"/>
      <c r="Z24" s="48"/>
      <c r="AA24" s="48">
        <v>35000</v>
      </c>
      <c r="AB24" s="48"/>
      <c r="AC24" s="48">
        <v>70000</v>
      </c>
      <c r="AD24" s="48">
        <v>35000</v>
      </c>
      <c r="AE24" s="48">
        <f>SUM(R24:AC24)</f>
        <v>245000</v>
      </c>
      <c r="AF24" s="48">
        <v>175000</v>
      </c>
      <c r="AG24" s="4"/>
    </row>
    <row r="25" spans="1:34" s="2" customFormat="1" x14ac:dyDescent="0.25">
      <c r="A25" s="32" t="s">
        <v>101</v>
      </c>
      <c r="B25" s="33" t="s">
        <v>102</v>
      </c>
      <c r="C25" s="48">
        <v>349850</v>
      </c>
      <c r="D25" s="48">
        <v>-213678</v>
      </c>
      <c r="E25" s="48">
        <v>136172</v>
      </c>
      <c r="F25" s="50"/>
      <c r="G25" s="50"/>
      <c r="H25" s="50"/>
      <c r="I25" s="50"/>
      <c r="J25" s="50"/>
      <c r="K25" s="50"/>
      <c r="L25" s="50"/>
      <c r="M25" s="50"/>
      <c r="N25" s="48"/>
      <c r="O25" s="48"/>
      <c r="P25" s="48"/>
      <c r="Q25" s="48"/>
      <c r="R25" s="48">
        <v>136172</v>
      </c>
      <c r="S25" s="48"/>
      <c r="T25" s="48"/>
      <c r="U25" s="48"/>
      <c r="V25" s="48"/>
      <c r="W25" s="48"/>
      <c r="X25" s="48"/>
      <c r="Y25" s="48"/>
      <c r="Z25" s="48"/>
      <c r="AA25" s="48">
        <v>128018.2</v>
      </c>
      <c r="AB25" s="48"/>
      <c r="AC25" s="48"/>
      <c r="AD25" s="48"/>
      <c r="AE25" s="48">
        <f>SUM(R25:AB25)</f>
        <v>264190.2</v>
      </c>
      <c r="AF25" s="48">
        <v>-128018.2</v>
      </c>
      <c r="AG25" s="4"/>
    </row>
    <row r="26" spans="1:34" s="2" customFormat="1" x14ac:dyDescent="0.25">
      <c r="A26" s="32" t="s">
        <v>4</v>
      </c>
      <c r="B26" s="33" t="s">
        <v>11</v>
      </c>
      <c r="C26" s="48">
        <v>4583892</v>
      </c>
      <c r="D26" s="48">
        <v>0</v>
      </c>
      <c r="E26" s="48">
        <v>4583892</v>
      </c>
      <c r="F26" s="50">
        <v>381700</v>
      </c>
      <c r="G26" s="50">
        <v>433800</v>
      </c>
      <c r="H26" s="50"/>
      <c r="I26" s="50"/>
      <c r="J26" s="50"/>
      <c r="K26" s="50"/>
      <c r="L26" s="50"/>
      <c r="M26" s="50"/>
      <c r="N26" s="48"/>
      <c r="O26" s="48"/>
      <c r="P26" s="48"/>
      <c r="Q26" s="48"/>
      <c r="R26" s="48">
        <v>430300</v>
      </c>
      <c r="S26" s="48">
        <v>415400</v>
      </c>
      <c r="T26" s="48"/>
      <c r="U26" s="48"/>
      <c r="V26" s="48"/>
      <c r="W26" s="48"/>
      <c r="X26" s="48"/>
      <c r="Y26" s="48"/>
      <c r="Z26" s="48"/>
      <c r="AA26" s="48">
        <v>415200</v>
      </c>
      <c r="AB26" s="48">
        <v>415200</v>
      </c>
      <c r="AC26" s="48">
        <v>415200</v>
      </c>
      <c r="AD26" s="48">
        <v>415200</v>
      </c>
      <c r="AE26" s="48">
        <f>SUM(F26:AD26)</f>
        <v>3322000</v>
      </c>
      <c r="AF26" s="48">
        <f>+E26-AE26</f>
        <v>1261892</v>
      </c>
      <c r="AG26" s="4"/>
    </row>
    <row r="27" spans="1:34" s="2" customFormat="1" x14ac:dyDescent="0.25">
      <c r="A27" s="32" t="s">
        <v>41</v>
      </c>
      <c r="B27" s="33" t="s">
        <v>42</v>
      </c>
      <c r="C27" s="48">
        <v>400000</v>
      </c>
      <c r="D27" s="48">
        <v>0</v>
      </c>
      <c r="E27" s="48">
        <v>400000</v>
      </c>
      <c r="F27" s="50"/>
      <c r="G27" s="50"/>
      <c r="H27" s="50"/>
      <c r="I27" s="50"/>
      <c r="J27" s="33"/>
      <c r="K27" s="33"/>
      <c r="L27" s="33"/>
      <c r="M27" s="33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>
        <f>+F27+G27+H27+I27+J27+K27+L27+M27+N27+O27+P27+Q27</f>
        <v>0</v>
      </c>
      <c r="AF27" s="48">
        <f>+E27-AE27</f>
        <v>400000</v>
      </c>
      <c r="AG27" s="4"/>
    </row>
    <row r="28" spans="1:34" s="2" customFormat="1" x14ac:dyDescent="0.25">
      <c r="A28" s="32" t="s">
        <v>164</v>
      </c>
      <c r="B28" s="33" t="s">
        <v>140</v>
      </c>
      <c r="C28" s="48">
        <v>300000</v>
      </c>
      <c r="D28" s="48">
        <v>-150000</v>
      </c>
      <c r="E28" s="48">
        <v>150000</v>
      </c>
      <c r="F28" s="50"/>
      <c r="G28" s="50"/>
      <c r="H28" s="50"/>
      <c r="I28" s="50"/>
      <c r="J28" s="33"/>
      <c r="K28" s="33"/>
      <c r="L28" s="33"/>
      <c r="M28" s="33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>
        <f>+F28+G28+H28+I28+J28+K28+L28+M28+N28+O28+P28+Q28</f>
        <v>0</v>
      </c>
      <c r="AF28" s="48">
        <f>+E28-AE28</f>
        <v>150000</v>
      </c>
      <c r="AG28" s="4"/>
    </row>
    <row r="29" spans="1:34" s="2" customFormat="1" x14ac:dyDescent="0.25">
      <c r="A29" s="32" t="s">
        <v>169</v>
      </c>
      <c r="B29" s="33" t="s">
        <v>170</v>
      </c>
      <c r="C29" s="48">
        <v>0</v>
      </c>
      <c r="D29" s="48">
        <v>1060071</v>
      </c>
      <c r="E29" s="48">
        <v>1060071</v>
      </c>
      <c r="F29" s="50"/>
      <c r="G29" s="50"/>
      <c r="H29" s="50"/>
      <c r="I29" s="50"/>
      <c r="J29" s="33"/>
      <c r="K29" s="33"/>
      <c r="L29" s="33"/>
      <c r="M29" s="33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>
        <v>0</v>
      </c>
      <c r="AF29" s="48">
        <v>1060071</v>
      </c>
      <c r="AG29" s="4"/>
    </row>
    <row r="30" spans="1:34" s="2" customFormat="1" x14ac:dyDescent="0.25">
      <c r="A30" s="32" t="s">
        <v>5</v>
      </c>
      <c r="B30" s="33" t="s">
        <v>10</v>
      </c>
      <c r="C30" s="48">
        <v>337572</v>
      </c>
      <c r="D30" s="48">
        <v>122632</v>
      </c>
      <c r="E30" s="48">
        <f>SUM(C30:D30)</f>
        <v>460204</v>
      </c>
      <c r="F30" s="50"/>
      <c r="G30" s="50"/>
      <c r="H30" s="55"/>
      <c r="I30" s="50"/>
      <c r="J30" s="50"/>
      <c r="K30" s="50"/>
      <c r="L30" s="50"/>
      <c r="M30" s="50"/>
      <c r="N30" s="48"/>
      <c r="O30" s="48"/>
      <c r="P30" s="48"/>
      <c r="Q30" s="48"/>
      <c r="R30" s="48">
        <v>38350</v>
      </c>
      <c r="S30" s="48">
        <v>38350</v>
      </c>
      <c r="T30" s="48"/>
      <c r="U30" s="48"/>
      <c r="V30" s="48"/>
      <c r="W30" s="48"/>
      <c r="X30" s="48"/>
      <c r="Y30" s="48"/>
      <c r="Z30" s="48"/>
      <c r="AA30" s="48">
        <v>38350</v>
      </c>
      <c r="AB30" s="48">
        <v>38350</v>
      </c>
      <c r="AC30" s="48">
        <v>38350</v>
      </c>
      <c r="AD30" s="48">
        <v>38350</v>
      </c>
      <c r="AE30" s="48">
        <f>SUM(R30:AD30)</f>
        <v>230100</v>
      </c>
      <c r="AF30" s="48">
        <v>230104</v>
      </c>
      <c r="AG30" s="4"/>
    </row>
    <row r="31" spans="1:34" s="2" customFormat="1" x14ac:dyDescent="0.25">
      <c r="A31" s="32" t="s">
        <v>43</v>
      </c>
      <c r="B31" s="33" t="s">
        <v>44</v>
      </c>
      <c r="C31" s="50">
        <v>900000</v>
      </c>
      <c r="D31" s="49">
        <v>-97934</v>
      </c>
      <c r="E31" s="50">
        <v>802066</v>
      </c>
      <c r="F31" s="50">
        <v>707066</v>
      </c>
      <c r="G31" s="50"/>
      <c r="H31" s="50"/>
      <c r="I31" s="50"/>
      <c r="J31" s="50"/>
      <c r="K31" s="50"/>
      <c r="L31" s="50"/>
      <c r="M31" s="50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>
        <v>94771.57</v>
      </c>
      <c r="AE31" s="48">
        <f>SUM(F31:AD31)</f>
        <v>801837.57000000007</v>
      </c>
      <c r="AF31" s="48">
        <v>228.43</v>
      </c>
      <c r="AG31" s="4"/>
    </row>
    <row r="32" spans="1:34" s="2" customFormat="1" x14ac:dyDescent="0.25">
      <c r="A32" s="32" t="s">
        <v>128</v>
      </c>
      <c r="B32" s="33" t="s">
        <v>137</v>
      </c>
      <c r="C32" s="50">
        <v>250000</v>
      </c>
      <c r="D32" s="48">
        <v>-125000</v>
      </c>
      <c r="E32" s="50">
        <v>125000</v>
      </c>
      <c r="F32" s="50"/>
      <c r="G32" s="50"/>
      <c r="H32" s="50"/>
      <c r="I32" s="50"/>
      <c r="J32" s="50"/>
      <c r="K32" s="50"/>
      <c r="L32" s="50"/>
      <c r="M32" s="55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>
        <f>+F32+G32+H32+I32+J32+K32+L32+M32+N32+O32+P32+Q32</f>
        <v>0</v>
      </c>
      <c r="AF32" s="48">
        <v>125000</v>
      </c>
      <c r="AG32" s="4"/>
    </row>
    <row r="33" spans="1:34" s="2" customFormat="1" x14ac:dyDescent="0.25">
      <c r="A33" s="32" t="s">
        <v>141</v>
      </c>
      <c r="B33" s="33" t="s">
        <v>142</v>
      </c>
      <c r="C33" s="50">
        <v>0</v>
      </c>
      <c r="D33" s="50">
        <v>0.5</v>
      </c>
      <c r="E33" s="48">
        <v>0.5</v>
      </c>
      <c r="F33" s="50"/>
      <c r="G33" s="50"/>
      <c r="H33" s="50"/>
      <c r="I33" s="50"/>
      <c r="J33" s="50"/>
      <c r="K33" s="50"/>
      <c r="L33" s="50"/>
      <c r="M33" s="55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>
        <f>+F33+G33+H33+I33+J33+K33+L33+M33+N33+O33+P33+Q33</f>
        <v>0</v>
      </c>
      <c r="AF33" s="48">
        <f>+E33-AE33</f>
        <v>0.5</v>
      </c>
      <c r="AG33" s="4"/>
    </row>
    <row r="34" spans="1:34" s="2" customFormat="1" x14ac:dyDescent="0.25">
      <c r="A34" s="32" t="s">
        <v>98</v>
      </c>
      <c r="B34" s="33" t="s">
        <v>138</v>
      </c>
      <c r="C34" s="48">
        <v>352540</v>
      </c>
      <c r="D34" s="48">
        <v>-224520</v>
      </c>
      <c r="E34" s="48">
        <v>128020</v>
      </c>
      <c r="F34" s="50"/>
      <c r="G34" s="50"/>
      <c r="H34" s="50"/>
      <c r="I34" s="50"/>
      <c r="J34" s="50"/>
      <c r="K34" s="50"/>
      <c r="L34" s="50"/>
      <c r="M34" s="50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>
        <f>+F34+G34+H34+I34+J34+K34+L34+M34+N34+O34+P34+Q34</f>
        <v>0</v>
      </c>
      <c r="AF34" s="48">
        <f>+E34-AE34</f>
        <v>128020</v>
      </c>
      <c r="AG34" s="4"/>
    </row>
    <row r="35" spans="1:34" s="2" customFormat="1" x14ac:dyDescent="0.25">
      <c r="A35" s="32" t="s">
        <v>171</v>
      </c>
      <c r="B35" s="33" t="s">
        <v>172</v>
      </c>
      <c r="C35" s="48">
        <v>0</v>
      </c>
      <c r="D35" s="48">
        <v>905000</v>
      </c>
      <c r="E35" s="48">
        <v>905000</v>
      </c>
      <c r="F35" s="50"/>
      <c r="G35" s="50"/>
      <c r="H35" s="50"/>
      <c r="I35" s="50"/>
      <c r="J35" s="50"/>
      <c r="K35" s="50"/>
      <c r="L35" s="50"/>
      <c r="M35" s="50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>
        <v>0</v>
      </c>
      <c r="AF35" s="48">
        <v>905000</v>
      </c>
      <c r="AG35" s="4"/>
    </row>
    <row r="36" spans="1:34" s="2" customFormat="1" x14ac:dyDescent="0.25">
      <c r="A36" s="32" t="s">
        <v>90</v>
      </c>
      <c r="B36" s="33" t="s">
        <v>93</v>
      </c>
      <c r="C36" s="50">
        <v>90000</v>
      </c>
      <c r="D36" s="48">
        <v>-6247</v>
      </c>
      <c r="E36" s="48">
        <v>83753</v>
      </c>
      <c r="F36" s="50"/>
      <c r="G36" s="50"/>
      <c r="H36" s="50"/>
      <c r="I36" s="50"/>
      <c r="J36" s="50"/>
      <c r="K36" s="50"/>
      <c r="L36" s="50"/>
      <c r="M36" s="50"/>
      <c r="N36" s="48"/>
      <c r="O36" s="48"/>
      <c r="P36" s="48"/>
      <c r="Q36" s="48"/>
      <c r="R36" s="48">
        <v>20938.080000000002</v>
      </c>
      <c r="S36" s="48">
        <v>6979.36</v>
      </c>
      <c r="T36" s="48"/>
      <c r="U36" s="48"/>
      <c r="V36" s="48"/>
      <c r="W36" s="48"/>
      <c r="X36" s="48"/>
      <c r="Y36" s="48"/>
      <c r="Z36" s="48"/>
      <c r="AA36" s="48">
        <v>6979.36</v>
      </c>
      <c r="AB36" s="48">
        <v>6979.36</v>
      </c>
      <c r="AC36" s="48"/>
      <c r="AD36" s="50">
        <v>13958.72</v>
      </c>
      <c r="AE36" s="48">
        <f>SUM(R36:AD36)</f>
        <v>55834.880000000005</v>
      </c>
      <c r="AF36" s="48">
        <f>+E36-AE36</f>
        <v>27918.119999999995</v>
      </c>
      <c r="AG36" s="4"/>
    </row>
    <row r="37" spans="1:34" s="9" customFormat="1" x14ac:dyDescent="0.25">
      <c r="A37" s="51"/>
      <c r="B37" s="52" t="s">
        <v>40</v>
      </c>
      <c r="C37" s="53">
        <f>SUM(C20:C36)</f>
        <v>11163854</v>
      </c>
      <c r="D37" s="53">
        <f t="shared" ref="D37:AB37" si="2">SUM(D20:D36)</f>
        <v>3854210.1</v>
      </c>
      <c r="E37" s="53">
        <f t="shared" si="2"/>
        <v>15018064.1</v>
      </c>
      <c r="F37" s="53">
        <f t="shared" si="2"/>
        <v>1410238.18</v>
      </c>
      <c r="G37" s="53">
        <f t="shared" si="2"/>
        <v>753481.63</v>
      </c>
      <c r="H37" s="53">
        <f t="shared" si="2"/>
        <v>0</v>
      </c>
      <c r="I37" s="53">
        <f t="shared" si="2"/>
        <v>0</v>
      </c>
      <c r="J37" s="53">
        <f t="shared" si="2"/>
        <v>0</v>
      </c>
      <c r="K37" s="53">
        <f t="shared" si="2"/>
        <v>0</v>
      </c>
      <c r="L37" s="53">
        <f t="shared" si="2"/>
        <v>0</v>
      </c>
      <c r="M37" s="53">
        <f t="shared" si="2"/>
        <v>0</v>
      </c>
      <c r="N37" s="53">
        <f t="shared" si="2"/>
        <v>0</v>
      </c>
      <c r="O37" s="53">
        <f t="shared" si="2"/>
        <v>0</v>
      </c>
      <c r="P37" s="53">
        <f t="shared" si="2"/>
        <v>0</v>
      </c>
      <c r="Q37" s="53">
        <f t="shared" si="2"/>
        <v>0</v>
      </c>
      <c r="R37" s="53">
        <f t="shared" si="2"/>
        <v>1008070.12</v>
      </c>
      <c r="S37" s="53">
        <f t="shared" si="2"/>
        <v>940666.26</v>
      </c>
      <c r="T37" s="53">
        <f t="shared" si="2"/>
        <v>0</v>
      </c>
      <c r="U37" s="53">
        <f t="shared" si="2"/>
        <v>0</v>
      </c>
      <c r="V37" s="53">
        <f t="shared" si="2"/>
        <v>0</v>
      </c>
      <c r="W37" s="53">
        <f t="shared" si="2"/>
        <v>0</v>
      </c>
      <c r="X37" s="53">
        <f t="shared" si="2"/>
        <v>0</v>
      </c>
      <c r="Y37" s="53">
        <f t="shared" si="2"/>
        <v>0</v>
      </c>
      <c r="Z37" s="53">
        <f t="shared" si="2"/>
        <v>0</v>
      </c>
      <c r="AA37" s="53">
        <f t="shared" si="2"/>
        <v>1516529.77</v>
      </c>
      <c r="AB37" s="53">
        <f t="shared" si="2"/>
        <v>846304.89</v>
      </c>
      <c r="AC37" s="53">
        <f>SUM(AC20:AC36)</f>
        <v>1148740.6499999999</v>
      </c>
      <c r="AD37" s="53">
        <f>SUM(AD20:AD36)</f>
        <v>1221437.01</v>
      </c>
      <c r="AE37" s="53">
        <f>SUM(F37:AD37)</f>
        <v>8845468.5099999998</v>
      </c>
      <c r="AF37" s="53">
        <f>E37-AE37</f>
        <v>6172595.5899999999</v>
      </c>
      <c r="AG37" s="4"/>
    </row>
    <row r="38" spans="1:34" s="2" customFormat="1" x14ac:dyDescent="0.25">
      <c r="A38" s="32" t="s">
        <v>6</v>
      </c>
      <c r="B38" s="33" t="s">
        <v>9</v>
      </c>
      <c r="C38" s="48">
        <v>6744360</v>
      </c>
      <c r="D38" s="48">
        <v>3125000</v>
      </c>
      <c r="E38" s="48">
        <v>9869360</v>
      </c>
      <c r="F38" s="50">
        <v>562030</v>
      </c>
      <c r="G38" s="50">
        <v>523320</v>
      </c>
      <c r="H38" s="50"/>
      <c r="I38" s="50"/>
      <c r="J38" s="50"/>
      <c r="K38" s="50"/>
      <c r="L38" s="50"/>
      <c r="M38" s="50"/>
      <c r="N38" s="48"/>
      <c r="O38" s="48"/>
      <c r="P38" s="48"/>
      <c r="Q38" s="48"/>
      <c r="R38" s="48">
        <v>579390</v>
      </c>
      <c r="S38" s="48">
        <v>955500</v>
      </c>
      <c r="T38" s="48"/>
      <c r="U38" s="48"/>
      <c r="V38" s="48"/>
      <c r="W38" s="48"/>
      <c r="X38" s="48"/>
      <c r="Y38" s="48"/>
      <c r="Z38" s="48"/>
      <c r="AA38" s="48">
        <v>892920</v>
      </c>
      <c r="AB38" s="48">
        <v>989400</v>
      </c>
      <c r="AC38" s="48">
        <v>822120</v>
      </c>
      <c r="AD38" s="48">
        <v>664020</v>
      </c>
      <c r="AE38" s="48">
        <f>SUM(F38:AD38)</f>
        <v>5988700</v>
      </c>
      <c r="AF38" s="48">
        <f t="shared" ref="AF38:AF57" si="3">+E38-AE38</f>
        <v>3880660</v>
      </c>
      <c r="AG38" s="4"/>
      <c r="AH38" s="8"/>
    </row>
    <row r="39" spans="1:34" s="2" customFormat="1" x14ac:dyDescent="0.25">
      <c r="A39" s="32" t="s">
        <v>45</v>
      </c>
      <c r="B39" s="33" t="s">
        <v>46</v>
      </c>
      <c r="C39" s="50">
        <v>12228</v>
      </c>
      <c r="D39" s="50">
        <v>-12200</v>
      </c>
      <c r="E39" s="48">
        <v>28</v>
      </c>
      <c r="F39" s="50"/>
      <c r="G39" s="50"/>
      <c r="H39" s="50"/>
      <c r="I39" s="50"/>
      <c r="J39" s="50"/>
      <c r="K39" s="50"/>
      <c r="L39" s="50"/>
      <c r="M39" s="50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>
        <f t="shared" ref="AE39:AE72" si="4">SUM(F39:AD39)</f>
        <v>0</v>
      </c>
      <c r="AF39" s="48">
        <f t="shared" si="3"/>
        <v>28</v>
      </c>
      <c r="AG39" s="4"/>
    </row>
    <row r="40" spans="1:34" s="2" customFormat="1" x14ac:dyDescent="0.25">
      <c r="A40" s="32" t="s">
        <v>47</v>
      </c>
      <c r="B40" s="33" t="s">
        <v>48</v>
      </c>
      <c r="C40" s="48">
        <v>200000</v>
      </c>
      <c r="D40" s="48">
        <v>470840</v>
      </c>
      <c r="E40" s="48">
        <f>SUM(C40:D40)</f>
        <v>670840</v>
      </c>
      <c r="F40" s="50"/>
      <c r="G40" s="50"/>
      <c r="H40" s="50"/>
      <c r="I40" s="50"/>
      <c r="J40" s="50"/>
      <c r="K40" s="50"/>
      <c r="L40" s="50"/>
      <c r="M40" s="50"/>
      <c r="N40" s="48"/>
      <c r="O40" s="48"/>
      <c r="P40" s="48"/>
      <c r="Q40" s="48"/>
      <c r="R40" s="48"/>
      <c r="S40" s="48">
        <v>436718</v>
      </c>
      <c r="T40" s="48"/>
      <c r="U40" s="48"/>
      <c r="V40" s="48"/>
      <c r="W40" s="48"/>
      <c r="X40" s="48"/>
      <c r="Y40" s="48"/>
      <c r="Z40" s="48"/>
      <c r="AA40" s="48"/>
      <c r="AB40" s="48">
        <v>141128</v>
      </c>
      <c r="AC40" s="48">
        <v>80358</v>
      </c>
      <c r="AD40" s="48"/>
      <c r="AE40" s="48">
        <f t="shared" si="4"/>
        <v>658204</v>
      </c>
      <c r="AF40" s="48">
        <f t="shared" si="3"/>
        <v>12636</v>
      </c>
      <c r="AG40" s="4"/>
    </row>
    <row r="41" spans="1:34" s="2" customFormat="1" x14ac:dyDescent="0.25">
      <c r="A41" s="32" t="s">
        <v>49</v>
      </c>
      <c r="B41" s="33" t="s">
        <v>50</v>
      </c>
      <c r="C41" s="48">
        <v>4952023</v>
      </c>
      <c r="D41" s="48">
        <v>-2737100</v>
      </c>
      <c r="E41" s="48">
        <f>SUM(C41:D41)</f>
        <v>2214923</v>
      </c>
      <c r="F41" s="50"/>
      <c r="G41" s="50"/>
      <c r="H41" s="50"/>
      <c r="I41" s="50"/>
      <c r="J41" s="50"/>
      <c r="K41" s="50"/>
      <c r="L41" s="50"/>
      <c r="M41" s="50"/>
      <c r="N41" s="56"/>
      <c r="O41" s="48"/>
      <c r="P41" s="48"/>
      <c r="Q41" s="48"/>
      <c r="R41" s="48"/>
      <c r="S41" s="48">
        <v>591889.69999999995</v>
      </c>
      <c r="T41" s="48"/>
      <c r="U41" s="48"/>
      <c r="V41" s="48"/>
      <c r="W41" s="48"/>
      <c r="X41" s="48"/>
      <c r="Y41" s="48"/>
      <c r="Z41" s="48"/>
      <c r="AA41" s="48">
        <v>1424998.68</v>
      </c>
      <c r="AB41" s="48"/>
      <c r="AC41" s="48">
        <v>138768</v>
      </c>
      <c r="AD41" s="48"/>
      <c r="AE41" s="48">
        <f t="shared" si="4"/>
        <v>2155656.38</v>
      </c>
      <c r="AF41" s="48">
        <f t="shared" si="3"/>
        <v>59266.620000000112</v>
      </c>
      <c r="AG41" s="4"/>
    </row>
    <row r="42" spans="1:34" s="2" customFormat="1" x14ac:dyDescent="0.25">
      <c r="A42" s="32" t="s">
        <v>51</v>
      </c>
      <c r="B42" s="33" t="s">
        <v>52</v>
      </c>
      <c r="C42" s="48">
        <v>400000</v>
      </c>
      <c r="D42" s="48">
        <v>439000</v>
      </c>
      <c r="E42" s="48">
        <v>839000</v>
      </c>
      <c r="F42" s="50"/>
      <c r="G42" s="50"/>
      <c r="H42" s="50"/>
      <c r="I42" s="50"/>
      <c r="J42" s="50"/>
      <c r="K42" s="50"/>
      <c r="L42" s="50"/>
      <c r="M42" s="50"/>
      <c r="N42" s="48"/>
      <c r="O42" s="48"/>
      <c r="P42" s="48"/>
      <c r="Q42" s="48"/>
      <c r="R42" s="48"/>
      <c r="S42" s="48">
        <v>471528</v>
      </c>
      <c r="T42" s="48"/>
      <c r="U42" s="48"/>
      <c r="V42" s="48"/>
      <c r="W42" s="48"/>
      <c r="X42" s="48"/>
      <c r="Y42" s="48"/>
      <c r="Z42" s="48"/>
      <c r="AA42" s="48"/>
      <c r="AB42" s="48"/>
      <c r="AC42" s="48">
        <v>436163.4</v>
      </c>
      <c r="AD42" s="48"/>
      <c r="AE42" s="48">
        <f t="shared" si="4"/>
        <v>907691.4</v>
      </c>
      <c r="AF42" s="48">
        <f t="shared" si="3"/>
        <v>-68691.400000000023</v>
      </c>
      <c r="AG42" s="4"/>
    </row>
    <row r="43" spans="1:34" s="2" customFormat="1" x14ac:dyDescent="0.25">
      <c r="A43" s="32" t="s">
        <v>53</v>
      </c>
      <c r="B43" s="33" t="s">
        <v>54</v>
      </c>
      <c r="C43" s="48">
        <v>200000</v>
      </c>
      <c r="D43" s="48">
        <v>157200</v>
      </c>
      <c r="E43" s="48">
        <f>SUM(C43:D43)</f>
        <v>357200</v>
      </c>
      <c r="F43" s="50"/>
      <c r="G43" s="50"/>
      <c r="H43" s="50"/>
      <c r="I43" s="50"/>
      <c r="J43" s="57"/>
      <c r="K43" s="50"/>
      <c r="L43" s="50"/>
      <c r="M43" s="50"/>
      <c r="N43" s="48"/>
      <c r="O43" s="48"/>
      <c r="P43" s="48"/>
      <c r="Q43" s="48"/>
      <c r="R43" s="48"/>
      <c r="S43" s="48">
        <v>295000</v>
      </c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>
        <f t="shared" si="4"/>
        <v>295000</v>
      </c>
      <c r="AF43" s="48">
        <f t="shared" si="3"/>
        <v>62200</v>
      </c>
      <c r="AG43" s="4"/>
    </row>
    <row r="44" spans="1:34" s="2" customFormat="1" x14ac:dyDescent="0.25">
      <c r="A44" s="32" t="s">
        <v>55</v>
      </c>
      <c r="B44" s="33" t="s">
        <v>56</v>
      </c>
      <c r="C44" s="48">
        <v>100000</v>
      </c>
      <c r="D44" s="48">
        <v>-50000</v>
      </c>
      <c r="E44" s="48">
        <v>50000</v>
      </c>
      <c r="F44" s="50"/>
      <c r="G44" s="50"/>
      <c r="H44" s="50"/>
      <c r="I44" s="50"/>
      <c r="J44" s="50"/>
      <c r="K44" s="50"/>
      <c r="L44" s="50"/>
      <c r="M44" s="50"/>
      <c r="N44" s="48"/>
      <c r="O44" s="48"/>
      <c r="P44" s="48"/>
      <c r="Q44" s="48"/>
      <c r="R44" s="48"/>
      <c r="S44" s="48">
        <v>72935.509999999995</v>
      </c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>
        <f t="shared" si="4"/>
        <v>72935.509999999995</v>
      </c>
      <c r="AF44" s="48">
        <f t="shared" si="3"/>
        <v>-22935.509999999995</v>
      </c>
      <c r="AG44" s="4"/>
    </row>
    <row r="45" spans="1:34" s="2" customFormat="1" x14ac:dyDescent="0.25">
      <c r="A45" s="32" t="s">
        <v>57</v>
      </c>
      <c r="B45" s="33" t="s">
        <v>58</v>
      </c>
      <c r="C45" s="48">
        <v>150000</v>
      </c>
      <c r="D45" s="48">
        <v>163800</v>
      </c>
      <c r="E45" s="48">
        <f t="shared" ref="E45:E50" si="5">SUM(C45:D45)</f>
        <v>313800</v>
      </c>
      <c r="F45" s="50"/>
      <c r="G45" s="50"/>
      <c r="H45" s="50"/>
      <c r="I45" s="50"/>
      <c r="J45" s="50"/>
      <c r="K45" s="50"/>
      <c r="L45" s="50"/>
      <c r="M45" s="50"/>
      <c r="N45" s="48"/>
      <c r="O45" s="48"/>
      <c r="P45" s="48"/>
      <c r="Q45" s="48"/>
      <c r="R45" s="48">
        <v>24303.52</v>
      </c>
      <c r="S45" s="48">
        <v>164897.92000000001</v>
      </c>
      <c r="T45" s="48"/>
      <c r="U45" s="48"/>
      <c r="V45" s="48"/>
      <c r="W45" s="48"/>
      <c r="X45" s="48"/>
      <c r="Y45" s="48"/>
      <c r="Z45" s="48"/>
      <c r="AA45" s="48"/>
      <c r="AB45" s="48"/>
      <c r="AC45" s="48">
        <v>163788.72</v>
      </c>
      <c r="AD45" s="48"/>
      <c r="AE45" s="48">
        <f t="shared" si="4"/>
        <v>352990.16000000003</v>
      </c>
      <c r="AF45" s="48">
        <f t="shared" si="3"/>
        <v>-39190.160000000033</v>
      </c>
      <c r="AG45" s="4"/>
    </row>
    <row r="46" spans="1:34" s="2" customFormat="1" x14ac:dyDescent="0.25">
      <c r="A46" s="32" t="s">
        <v>59</v>
      </c>
      <c r="B46" s="33" t="s">
        <v>60</v>
      </c>
      <c r="C46" s="48">
        <v>200000</v>
      </c>
      <c r="D46" s="48">
        <v>-186908</v>
      </c>
      <c r="E46" s="48">
        <f t="shared" si="5"/>
        <v>13092</v>
      </c>
      <c r="F46" s="50"/>
      <c r="G46" s="50"/>
      <c r="H46" s="50"/>
      <c r="I46" s="50"/>
      <c r="J46" s="50"/>
      <c r="K46" s="50"/>
      <c r="L46" s="50"/>
      <c r="M46" s="50"/>
      <c r="N46" s="48"/>
      <c r="O46" s="48"/>
      <c r="P46" s="48"/>
      <c r="Q46" s="48"/>
      <c r="R46" s="48"/>
      <c r="S46" s="48">
        <v>13091.5</v>
      </c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>
        <f t="shared" si="4"/>
        <v>13091.5</v>
      </c>
      <c r="AF46" s="48">
        <f t="shared" si="3"/>
        <v>0.5</v>
      </c>
      <c r="AG46" s="4"/>
    </row>
    <row r="47" spans="1:34" s="2" customFormat="1" x14ac:dyDescent="0.25">
      <c r="A47" s="32" t="s">
        <v>61</v>
      </c>
      <c r="B47" s="33" t="s">
        <v>85</v>
      </c>
      <c r="C47" s="48">
        <v>300000</v>
      </c>
      <c r="D47" s="48">
        <v>-144900</v>
      </c>
      <c r="E47" s="48">
        <f t="shared" si="5"/>
        <v>155100</v>
      </c>
      <c r="F47" s="50"/>
      <c r="G47" s="50"/>
      <c r="H47" s="50"/>
      <c r="I47" s="50"/>
      <c r="J47" s="50"/>
      <c r="K47" s="50"/>
      <c r="L47" s="50"/>
      <c r="M47" s="50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>
        <v>155045.16</v>
      </c>
      <c r="AD47" s="48"/>
      <c r="AE47" s="48">
        <f t="shared" si="4"/>
        <v>155045.16</v>
      </c>
      <c r="AF47" s="48">
        <f t="shared" si="3"/>
        <v>54.839999999996508</v>
      </c>
      <c r="AG47" s="4"/>
    </row>
    <row r="48" spans="1:34" s="2" customFormat="1" x14ac:dyDescent="0.25">
      <c r="A48" s="32" t="s">
        <v>115</v>
      </c>
      <c r="B48" s="33" t="s">
        <v>116</v>
      </c>
      <c r="C48" s="48">
        <v>29854</v>
      </c>
      <c r="D48" s="48">
        <v>-29850</v>
      </c>
      <c r="E48" s="48">
        <f t="shared" si="5"/>
        <v>4</v>
      </c>
      <c r="F48" s="50"/>
      <c r="G48" s="50"/>
      <c r="H48" s="50"/>
      <c r="I48" s="50"/>
      <c r="J48" s="50"/>
      <c r="K48" s="50"/>
      <c r="L48" s="50"/>
      <c r="M48" s="50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>
        <f t="shared" si="4"/>
        <v>0</v>
      </c>
      <c r="AF48" s="48">
        <f t="shared" si="3"/>
        <v>4</v>
      </c>
      <c r="AG48" s="4"/>
    </row>
    <row r="49" spans="1:33" s="2" customFormat="1" x14ac:dyDescent="0.25">
      <c r="A49" s="32" t="s">
        <v>62</v>
      </c>
      <c r="B49" s="33" t="s">
        <v>86</v>
      </c>
      <c r="C49" s="48">
        <v>50000</v>
      </c>
      <c r="D49" s="48">
        <v>466700</v>
      </c>
      <c r="E49" s="48">
        <f t="shared" si="5"/>
        <v>516700</v>
      </c>
      <c r="F49" s="50"/>
      <c r="G49" s="50"/>
      <c r="H49" s="50"/>
      <c r="I49" s="50"/>
      <c r="J49" s="50"/>
      <c r="K49" s="50"/>
      <c r="L49" s="50"/>
      <c r="M49" s="50"/>
      <c r="N49" s="48"/>
      <c r="O49" s="48"/>
      <c r="P49" s="48"/>
      <c r="Q49" s="48"/>
      <c r="R49" s="48">
        <v>43896</v>
      </c>
      <c r="S49" s="48">
        <v>139908.85999999999</v>
      </c>
      <c r="T49" s="48"/>
      <c r="U49" s="48"/>
      <c r="V49" s="48"/>
      <c r="W49" s="48"/>
      <c r="X49" s="48"/>
      <c r="Y49" s="48"/>
      <c r="Z49" s="48"/>
      <c r="AA49" s="48">
        <v>181977.2</v>
      </c>
      <c r="AB49" s="48"/>
      <c r="AC49" s="48">
        <v>1910.71</v>
      </c>
      <c r="AD49" s="48"/>
      <c r="AE49" s="48">
        <f t="shared" si="4"/>
        <v>367692.77</v>
      </c>
      <c r="AF49" s="48">
        <f t="shared" si="3"/>
        <v>149007.22999999998</v>
      </c>
      <c r="AG49" s="4"/>
    </row>
    <row r="50" spans="1:33" s="2" customFormat="1" x14ac:dyDescent="0.25">
      <c r="A50" s="32" t="s">
        <v>63</v>
      </c>
      <c r="B50" s="33" t="s">
        <v>87</v>
      </c>
      <c r="C50" s="48">
        <v>50000</v>
      </c>
      <c r="D50" s="48">
        <v>-49500</v>
      </c>
      <c r="E50" s="48">
        <f t="shared" si="5"/>
        <v>500</v>
      </c>
      <c r="F50" s="50"/>
      <c r="G50" s="50"/>
      <c r="H50" s="50"/>
      <c r="I50" s="50"/>
      <c r="J50" s="50"/>
      <c r="K50" s="50"/>
      <c r="L50" s="50"/>
      <c r="M50" s="50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>
        <f t="shared" si="4"/>
        <v>0</v>
      </c>
      <c r="AF50" s="48">
        <f t="shared" si="3"/>
        <v>500</v>
      </c>
      <c r="AG50" s="4"/>
    </row>
    <row r="51" spans="1:33" s="2" customFormat="1" x14ac:dyDescent="0.25">
      <c r="A51" s="32" t="s">
        <v>130</v>
      </c>
      <c r="B51" s="33" t="s">
        <v>129</v>
      </c>
      <c r="C51" s="48">
        <v>50000</v>
      </c>
      <c r="D51" s="48">
        <v>-50000</v>
      </c>
      <c r="E51" s="48">
        <v>0</v>
      </c>
      <c r="F51" s="50"/>
      <c r="G51" s="50"/>
      <c r="H51" s="50"/>
      <c r="I51" s="50"/>
      <c r="J51" s="50"/>
      <c r="K51" s="50"/>
      <c r="L51" s="50"/>
      <c r="M51" s="50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>
        <f t="shared" si="4"/>
        <v>0</v>
      </c>
      <c r="AF51" s="48">
        <f t="shared" si="3"/>
        <v>0</v>
      </c>
      <c r="AG51" s="4"/>
    </row>
    <row r="52" spans="1:33" s="2" customFormat="1" x14ac:dyDescent="0.25">
      <c r="A52" s="32" t="s">
        <v>64</v>
      </c>
      <c r="B52" s="33" t="s">
        <v>65</v>
      </c>
      <c r="C52" s="48">
        <v>60000</v>
      </c>
      <c r="D52" s="48">
        <v>-60000</v>
      </c>
      <c r="E52" s="48">
        <v>0</v>
      </c>
      <c r="F52" s="50"/>
      <c r="G52" s="50"/>
      <c r="H52" s="50"/>
      <c r="I52" s="50"/>
      <c r="J52" s="50"/>
      <c r="K52" s="50"/>
      <c r="L52" s="50"/>
      <c r="M52" s="50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>
        <f t="shared" si="4"/>
        <v>0</v>
      </c>
      <c r="AF52" s="48">
        <f t="shared" si="3"/>
        <v>0</v>
      </c>
      <c r="AG52" s="4"/>
    </row>
    <row r="53" spans="1:33" s="2" customFormat="1" x14ac:dyDescent="0.25">
      <c r="A53" s="32" t="s">
        <v>131</v>
      </c>
      <c r="B53" s="33" t="s">
        <v>132</v>
      </c>
      <c r="C53" s="48">
        <v>50000</v>
      </c>
      <c r="D53" s="48">
        <v>-49500</v>
      </c>
      <c r="E53" s="48">
        <f>SUM(C53:D53)</f>
        <v>500</v>
      </c>
      <c r="F53" s="50"/>
      <c r="G53" s="50"/>
      <c r="H53" s="50"/>
      <c r="I53" s="50"/>
      <c r="J53" s="50"/>
      <c r="K53" s="50"/>
      <c r="L53" s="50"/>
      <c r="M53" s="50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>
        <f t="shared" si="4"/>
        <v>0</v>
      </c>
      <c r="AF53" s="48">
        <f t="shared" si="3"/>
        <v>500</v>
      </c>
      <c r="AG53" s="4"/>
    </row>
    <row r="54" spans="1:33" s="2" customFormat="1" x14ac:dyDescent="0.25">
      <c r="A54" s="32" t="s">
        <v>66</v>
      </c>
      <c r="B54" s="33" t="s">
        <v>67</v>
      </c>
      <c r="C54" s="48">
        <v>50000</v>
      </c>
      <c r="D54" s="48">
        <v>-50000</v>
      </c>
      <c r="E54" s="48">
        <v>0</v>
      </c>
      <c r="F54" s="50"/>
      <c r="G54" s="50"/>
      <c r="H54" s="50"/>
      <c r="I54" s="50"/>
      <c r="J54" s="50"/>
      <c r="K54" s="50"/>
      <c r="L54" s="50"/>
      <c r="M54" s="50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>
        <f t="shared" si="4"/>
        <v>0</v>
      </c>
      <c r="AF54" s="48">
        <f t="shared" si="3"/>
        <v>0</v>
      </c>
      <c r="AG54" s="4"/>
    </row>
    <row r="55" spans="1:33" s="2" customFormat="1" x14ac:dyDescent="0.25">
      <c r="A55" s="32" t="s">
        <v>68</v>
      </c>
      <c r="B55" s="33" t="s">
        <v>69</v>
      </c>
      <c r="C55" s="48">
        <v>100000</v>
      </c>
      <c r="D55" s="48">
        <v>255000</v>
      </c>
      <c r="E55" s="48">
        <f>SUM(C55:D55)</f>
        <v>355000</v>
      </c>
      <c r="F55" s="50"/>
      <c r="G55" s="50"/>
      <c r="H55" s="50"/>
      <c r="I55" s="50"/>
      <c r="J55" s="50"/>
      <c r="K55" s="50"/>
      <c r="L55" s="50"/>
      <c r="M55" s="50"/>
      <c r="N55" s="48"/>
      <c r="O55" s="48"/>
      <c r="P55" s="48"/>
      <c r="Q55" s="48"/>
      <c r="R55" s="48"/>
      <c r="S55" s="48">
        <v>346167.62</v>
      </c>
      <c r="T55" s="48"/>
      <c r="U55" s="48"/>
      <c r="V55" s="48"/>
      <c r="W55" s="48"/>
      <c r="X55" s="48"/>
      <c r="Y55" s="48"/>
      <c r="Z55" s="48"/>
      <c r="AA55" s="48"/>
      <c r="AB55" s="48"/>
      <c r="AC55" s="48">
        <v>4693.92</v>
      </c>
      <c r="AD55" s="48"/>
      <c r="AE55" s="48">
        <f t="shared" si="4"/>
        <v>350861.54</v>
      </c>
      <c r="AF55" s="48">
        <f t="shared" si="3"/>
        <v>4138.460000000021</v>
      </c>
      <c r="AG55" s="4"/>
    </row>
    <row r="56" spans="1:33" s="2" customFormat="1" x14ac:dyDescent="0.25">
      <c r="A56" s="32" t="s">
        <v>94</v>
      </c>
      <c r="B56" s="33" t="s">
        <v>95</v>
      </c>
      <c r="C56" s="48">
        <v>70000</v>
      </c>
      <c r="D56" s="48">
        <v>505614.4</v>
      </c>
      <c r="E56" s="48">
        <f>SUM(C56:D56)</f>
        <v>575614.4</v>
      </c>
      <c r="F56" s="50"/>
      <c r="G56" s="50"/>
      <c r="H56" s="50"/>
      <c r="I56" s="50"/>
      <c r="J56" s="50"/>
      <c r="K56" s="50"/>
      <c r="L56" s="50"/>
      <c r="M56" s="50"/>
      <c r="N56" s="48"/>
      <c r="O56" s="48"/>
      <c r="P56" s="48"/>
      <c r="Q56" s="48"/>
      <c r="R56" s="48"/>
      <c r="S56" s="48">
        <v>571999.1</v>
      </c>
      <c r="T56" s="48"/>
      <c r="U56" s="48"/>
      <c r="V56" s="48"/>
      <c r="W56" s="48"/>
      <c r="X56" s="48"/>
      <c r="Y56" s="48"/>
      <c r="Z56" s="48"/>
      <c r="AA56" s="48"/>
      <c r="AB56" s="48"/>
      <c r="AC56" s="48">
        <v>2226.2600000000002</v>
      </c>
      <c r="AD56" s="48"/>
      <c r="AE56" s="48">
        <f t="shared" si="4"/>
        <v>574225.36</v>
      </c>
      <c r="AF56" s="48">
        <f t="shared" si="3"/>
        <v>1389.0400000000373</v>
      </c>
      <c r="AG56" s="4"/>
    </row>
    <row r="57" spans="1:33" s="2" customFormat="1" x14ac:dyDescent="0.25">
      <c r="A57" s="32" t="s">
        <v>70</v>
      </c>
      <c r="B57" s="33" t="s">
        <v>71</v>
      </c>
      <c r="C57" s="48">
        <v>150000</v>
      </c>
      <c r="D57" s="48">
        <v>-90000</v>
      </c>
      <c r="E57" s="48">
        <v>60000</v>
      </c>
      <c r="F57" s="50"/>
      <c r="G57" s="50"/>
      <c r="H57" s="50"/>
      <c r="I57" s="50"/>
      <c r="J57" s="50"/>
      <c r="K57" s="50"/>
      <c r="L57" s="50"/>
      <c r="M57" s="5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>
        <f t="shared" si="4"/>
        <v>0</v>
      </c>
      <c r="AF57" s="48">
        <f t="shared" si="3"/>
        <v>60000</v>
      </c>
      <c r="AG57" s="4"/>
    </row>
    <row r="58" spans="1:33" s="2" customFormat="1" x14ac:dyDescent="0.25">
      <c r="A58" s="32" t="s">
        <v>7</v>
      </c>
      <c r="B58" s="33" t="s">
        <v>15</v>
      </c>
      <c r="C58" s="48">
        <v>10080000</v>
      </c>
      <c r="D58" s="48">
        <v>4508730</v>
      </c>
      <c r="E58" s="48">
        <f>SUM(C58:D58)</f>
        <v>14588730</v>
      </c>
      <c r="F58" s="50"/>
      <c r="G58" s="50">
        <v>1679800</v>
      </c>
      <c r="H58" s="50"/>
      <c r="I58" s="50"/>
      <c r="J58" s="50"/>
      <c r="K58" s="50"/>
      <c r="L58" s="50"/>
      <c r="M58" s="50"/>
      <c r="N58" s="48"/>
      <c r="O58" s="48"/>
      <c r="P58" s="48"/>
      <c r="Q58" s="48"/>
      <c r="R58" s="48">
        <v>839900</v>
      </c>
      <c r="S58" s="48">
        <v>839900</v>
      </c>
      <c r="T58" s="48"/>
      <c r="U58" s="48"/>
      <c r="V58" s="48"/>
      <c r="W58" s="48"/>
      <c r="X58" s="48"/>
      <c r="Y58" s="48"/>
      <c r="Z58" s="48"/>
      <c r="AA58" s="48">
        <v>1841500</v>
      </c>
      <c r="AB58" s="48">
        <v>1341200</v>
      </c>
      <c r="AC58" s="48">
        <v>1340800</v>
      </c>
      <c r="AD58" s="48">
        <v>1340800</v>
      </c>
      <c r="AE58" s="48">
        <f t="shared" si="4"/>
        <v>9223900</v>
      </c>
      <c r="AF58" s="48">
        <v>5364830</v>
      </c>
      <c r="AG58" s="4"/>
    </row>
    <row r="59" spans="1:33" s="2" customFormat="1" x14ac:dyDescent="0.25">
      <c r="A59" s="32" t="s">
        <v>103</v>
      </c>
      <c r="B59" s="33" t="s">
        <v>104</v>
      </c>
      <c r="C59" s="48">
        <v>200000</v>
      </c>
      <c r="D59" s="48">
        <v>0</v>
      </c>
      <c r="E59" s="48">
        <v>200000</v>
      </c>
      <c r="F59" s="50"/>
      <c r="G59" s="50"/>
      <c r="H59" s="50"/>
      <c r="I59" s="50"/>
      <c r="J59" s="50"/>
      <c r="K59" s="50"/>
      <c r="L59" s="50"/>
      <c r="M59" s="50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>
        <v>135006.75</v>
      </c>
      <c r="AC59" s="48"/>
      <c r="AD59" s="48"/>
      <c r="AE59" s="48">
        <f t="shared" si="4"/>
        <v>135006.75</v>
      </c>
      <c r="AF59" s="48">
        <f t="shared" ref="AF59:AF66" si="6">+E59-AE59</f>
        <v>64993.25</v>
      </c>
      <c r="AG59" s="4"/>
    </row>
    <row r="60" spans="1:33" s="2" customFormat="1" x14ac:dyDescent="0.25">
      <c r="A60" s="32" t="s">
        <v>105</v>
      </c>
      <c r="B60" s="33" t="s">
        <v>106</v>
      </c>
      <c r="C60" s="48">
        <v>120000</v>
      </c>
      <c r="D60" s="48">
        <v>-118800</v>
      </c>
      <c r="E60" s="48">
        <f t="shared" ref="E60:E66" si="7">SUM(C60:D60)</f>
        <v>1200</v>
      </c>
      <c r="F60" s="50"/>
      <c r="G60" s="50"/>
      <c r="H60" s="50"/>
      <c r="I60" s="50"/>
      <c r="J60" s="50"/>
      <c r="K60" s="50"/>
      <c r="L60" s="50"/>
      <c r="M60" s="50"/>
      <c r="N60" s="48"/>
      <c r="O60" s="48"/>
      <c r="P60" s="48"/>
      <c r="Q60" s="48"/>
      <c r="R60" s="48"/>
      <c r="S60" s="48">
        <v>1165.25</v>
      </c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>
        <f t="shared" si="4"/>
        <v>1165.25</v>
      </c>
      <c r="AF60" s="48">
        <f t="shared" si="6"/>
        <v>34.75</v>
      </c>
      <c r="AG60" s="4"/>
    </row>
    <row r="61" spans="1:33" s="2" customFormat="1" x14ac:dyDescent="0.25">
      <c r="A61" s="32" t="s">
        <v>112</v>
      </c>
      <c r="B61" s="33" t="s">
        <v>113</v>
      </c>
      <c r="C61" s="48">
        <v>515438</v>
      </c>
      <c r="D61" s="48">
        <v>-515438</v>
      </c>
      <c r="E61" s="48">
        <f t="shared" si="7"/>
        <v>0</v>
      </c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>
        <f>SUM(F61:AD61)</f>
        <v>0</v>
      </c>
      <c r="AF61" s="48">
        <f t="shared" si="6"/>
        <v>0</v>
      </c>
      <c r="AG61" s="4"/>
    </row>
    <row r="62" spans="1:33" s="2" customFormat="1" x14ac:dyDescent="0.25">
      <c r="A62" s="32" t="s">
        <v>72</v>
      </c>
      <c r="B62" s="33" t="s">
        <v>136</v>
      </c>
      <c r="C62" s="48">
        <v>250000</v>
      </c>
      <c r="D62" s="48">
        <v>-198894</v>
      </c>
      <c r="E62" s="48">
        <f t="shared" si="7"/>
        <v>51106</v>
      </c>
      <c r="F62" s="50"/>
      <c r="G62" s="50"/>
      <c r="H62" s="50"/>
      <c r="I62" s="50"/>
      <c r="J62" s="50"/>
      <c r="K62" s="50"/>
      <c r="L62" s="50"/>
      <c r="M62" s="50"/>
      <c r="N62" s="48"/>
      <c r="O62" s="48"/>
      <c r="P62" s="48"/>
      <c r="Q62" s="48"/>
      <c r="R62" s="48"/>
      <c r="S62" s="48">
        <v>18105.68</v>
      </c>
      <c r="T62" s="48"/>
      <c r="U62" s="48"/>
      <c r="V62" s="48"/>
      <c r="W62" s="48"/>
      <c r="X62" s="48"/>
      <c r="Y62" s="48"/>
      <c r="Z62" s="48"/>
      <c r="AA62" s="48"/>
      <c r="AB62" s="50">
        <v>128018.2</v>
      </c>
      <c r="AC62" s="50">
        <v>108347.6</v>
      </c>
      <c r="AD62" s="50"/>
      <c r="AE62" s="48">
        <f t="shared" si="4"/>
        <v>254471.48</v>
      </c>
      <c r="AF62" s="48">
        <f t="shared" si="6"/>
        <v>-203365.48</v>
      </c>
      <c r="AG62" s="4"/>
    </row>
    <row r="63" spans="1:33" s="2" customFormat="1" x14ac:dyDescent="0.25">
      <c r="A63" s="32" t="s">
        <v>126</v>
      </c>
      <c r="B63" s="33" t="s">
        <v>127</v>
      </c>
      <c r="C63" s="48">
        <v>125000</v>
      </c>
      <c r="D63" s="48">
        <v>-100000</v>
      </c>
      <c r="E63" s="48">
        <f t="shared" si="7"/>
        <v>25000</v>
      </c>
      <c r="F63" s="50"/>
      <c r="G63" s="50"/>
      <c r="H63" s="50"/>
      <c r="I63" s="50"/>
      <c r="J63" s="50"/>
      <c r="K63" s="50"/>
      <c r="L63" s="50"/>
      <c r="M63" s="50"/>
      <c r="N63" s="48"/>
      <c r="O63" s="48"/>
      <c r="P63" s="48"/>
      <c r="Q63" s="48"/>
      <c r="R63" s="48"/>
      <c r="S63" s="48">
        <v>7486.4</v>
      </c>
      <c r="T63" s="48"/>
      <c r="U63" s="48"/>
      <c r="V63" s="48"/>
      <c r="W63" s="48"/>
      <c r="X63" s="48"/>
      <c r="Y63" s="48"/>
      <c r="Z63" s="48"/>
      <c r="AA63" s="48"/>
      <c r="AB63" s="48"/>
      <c r="AC63" s="48">
        <v>3400.76</v>
      </c>
      <c r="AD63" s="48"/>
      <c r="AE63" s="48">
        <f t="shared" si="4"/>
        <v>10887.16</v>
      </c>
      <c r="AF63" s="48">
        <f t="shared" si="6"/>
        <v>14112.84</v>
      </c>
      <c r="AG63" s="4"/>
    </row>
    <row r="64" spans="1:33" s="2" customFormat="1" x14ac:dyDescent="0.25">
      <c r="A64" s="32" t="s">
        <v>73</v>
      </c>
      <c r="B64" s="33" t="s">
        <v>74</v>
      </c>
      <c r="C64" s="48">
        <v>700000</v>
      </c>
      <c r="D64" s="48">
        <v>-475192.02</v>
      </c>
      <c r="E64" s="48">
        <f t="shared" si="7"/>
        <v>224807.97999999998</v>
      </c>
      <c r="F64" s="50"/>
      <c r="G64" s="50"/>
      <c r="H64" s="50"/>
      <c r="I64" s="50"/>
      <c r="J64" s="50"/>
      <c r="K64" s="58"/>
      <c r="L64" s="50"/>
      <c r="M64" s="50"/>
      <c r="N64" s="48"/>
      <c r="O64" s="48"/>
      <c r="P64" s="48"/>
      <c r="Q64" s="48"/>
      <c r="R64" s="48"/>
      <c r="S64" s="48">
        <v>237455.76</v>
      </c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>
        <f t="shared" si="4"/>
        <v>237455.76</v>
      </c>
      <c r="AF64" s="48">
        <f t="shared" si="6"/>
        <v>-12647.780000000028</v>
      </c>
      <c r="AG64" s="4"/>
    </row>
    <row r="65" spans="1:33" s="2" customFormat="1" x14ac:dyDescent="0.25">
      <c r="A65" s="32" t="s">
        <v>75</v>
      </c>
      <c r="B65" s="33" t="s">
        <v>76</v>
      </c>
      <c r="C65" s="48">
        <v>200000</v>
      </c>
      <c r="D65" s="48">
        <v>-115000</v>
      </c>
      <c r="E65" s="48">
        <f t="shared" si="7"/>
        <v>85000</v>
      </c>
      <c r="F65" s="50"/>
      <c r="G65" s="50"/>
      <c r="H65" s="50"/>
      <c r="I65" s="50"/>
      <c r="J65" s="50"/>
      <c r="K65" s="50"/>
      <c r="L65" s="50"/>
      <c r="M65" s="50"/>
      <c r="N65" s="48"/>
      <c r="O65" s="48"/>
      <c r="P65" s="48"/>
      <c r="Q65" s="48"/>
      <c r="R65" s="48">
        <v>3894</v>
      </c>
      <c r="S65" s="48">
        <v>79644.95</v>
      </c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>
        <f t="shared" si="4"/>
        <v>83538.95</v>
      </c>
      <c r="AF65" s="48">
        <f t="shared" si="6"/>
        <v>1461.0500000000029</v>
      </c>
      <c r="AG65" s="4"/>
    </row>
    <row r="66" spans="1:33" s="2" customFormat="1" x14ac:dyDescent="0.25">
      <c r="A66" s="32" t="s">
        <v>108</v>
      </c>
      <c r="B66" s="33" t="s">
        <v>109</v>
      </c>
      <c r="C66" s="50">
        <v>200000</v>
      </c>
      <c r="D66" s="50">
        <v>-130000</v>
      </c>
      <c r="E66" s="48">
        <f t="shared" si="7"/>
        <v>70000</v>
      </c>
      <c r="F66" s="50"/>
      <c r="G66" s="50"/>
      <c r="H66" s="50"/>
      <c r="I66" s="50"/>
      <c r="J66" s="50"/>
      <c r="K66" s="50"/>
      <c r="L66" s="50"/>
      <c r="M66" s="50"/>
      <c r="N66" s="48"/>
      <c r="O66" s="48"/>
      <c r="P66" s="48"/>
      <c r="Q66" s="48"/>
      <c r="R66" s="48"/>
      <c r="S66" s="48">
        <v>21417.59</v>
      </c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>
        <f t="shared" si="4"/>
        <v>21417.59</v>
      </c>
      <c r="AF66" s="48">
        <f t="shared" si="6"/>
        <v>48582.41</v>
      </c>
      <c r="AG66" s="4"/>
    </row>
    <row r="67" spans="1:33" s="2" customFormat="1" x14ac:dyDescent="0.25">
      <c r="A67" s="32" t="s">
        <v>152</v>
      </c>
      <c r="B67" s="33" t="s">
        <v>153</v>
      </c>
      <c r="C67" s="50">
        <v>0</v>
      </c>
      <c r="D67" s="50">
        <v>119100</v>
      </c>
      <c r="E67" s="48">
        <v>119100</v>
      </c>
      <c r="F67" s="50"/>
      <c r="G67" s="50"/>
      <c r="H67" s="50"/>
      <c r="I67" s="50"/>
      <c r="J67" s="50"/>
      <c r="K67" s="50"/>
      <c r="L67" s="50"/>
      <c r="M67" s="50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>
        <f t="shared" si="4"/>
        <v>0</v>
      </c>
      <c r="AF67" s="48">
        <f>SUM(E67:AE67)</f>
        <v>119100</v>
      </c>
      <c r="AG67" s="4"/>
    </row>
    <row r="68" spans="1:33" s="2" customFormat="1" x14ac:dyDescent="0.25">
      <c r="A68" s="32" t="s">
        <v>162</v>
      </c>
      <c r="B68" s="33" t="s">
        <v>163</v>
      </c>
      <c r="C68" s="50">
        <v>0</v>
      </c>
      <c r="D68" s="50">
        <v>80000</v>
      </c>
      <c r="E68" s="50">
        <v>80000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v>79999.87</v>
      </c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>
        <f t="shared" si="4"/>
        <v>79999.87</v>
      </c>
      <c r="AF68" s="48">
        <v>0.13</v>
      </c>
      <c r="AG68" s="4"/>
    </row>
    <row r="69" spans="1:33" s="2" customFormat="1" x14ac:dyDescent="0.25">
      <c r="A69" s="32" t="s">
        <v>77</v>
      </c>
      <c r="B69" s="33" t="s">
        <v>78</v>
      </c>
      <c r="C69" s="48">
        <v>150000</v>
      </c>
      <c r="D69" s="48">
        <v>962000</v>
      </c>
      <c r="E69" s="48">
        <f>SUM(C69:D69)</f>
        <v>1112000</v>
      </c>
      <c r="F69" s="50"/>
      <c r="G69" s="50"/>
      <c r="H69" s="50"/>
      <c r="I69" s="50"/>
      <c r="J69" s="50"/>
      <c r="K69" s="50"/>
      <c r="L69" s="50"/>
      <c r="M69" s="50"/>
      <c r="N69" s="48"/>
      <c r="O69" s="48"/>
      <c r="P69" s="48"/>
      <c r="Q69" s="48"/>
      <c r="R69" s="48"/>
      <c r="S69" s="48">
        <v>771720</v>
      </c>
      <c r="T69" s="48"/>
      <c r="U69" s="48"/>
      <c r="V69" s="48"/>
      <c r="W69" s="48"/>
      <c r="X69" s="48"/>
      <c r="Y69" s="48"/>
      <c r="Z69" s="48"/>
      <c r="AA69" s="48">
        <v>283200</v>
      </c>
      <c r="AB69" s="48"/>
      <c r="AC69" s="48">
        <v>32654.73</v>
      </c>
      <c r="AD69" s="48"/>
      <c r="AE69" s="48">
        <f t="shared" si="4"/>
        <v>1087574.73</v>
      </c>
      <c r="AF69" s="48">
        <f>+E69-AE69</f>
        <v>24425.270000000019</v>
      </c>
      <c r="AG69" s="4"/>
    </row>
    <row r="70" spans="1:33" s="2" customFormat="1" x14ac:dyDescent="0.25">
      <c r="A70" s="32" t="s">
        <v>79</v>
      </c>
      <c r="B70" s="33" t="s">
        <v>80</v>
      </c>
      <c r="C70" s="48">
        <v>150000</v>
      </c>
      <c r="D70" s="48">
        <v>0</v>
      </c>
      <c r="E70" s="48">
        <v>150000</v>
      </c>
      <c r="F70" s="50"/>
      <c r="G70" s="50"/>
      <c r="H70" s="50"/>
      <c r="I70" s="50"/>
      <c r="J70" s="50"/>
      <c r="K70" s="50"/>
      <c r="L70" s="50"/>
      <c r="M70" s="50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>
        <v>164893.20000000001</v>
      </c>
      <c r="AC70" s="48"/>
      <c r="AD70" s="48"/>
      <c r="AE70" s="48">
        <f t="shared" si="4"/>
        <v>164893.20000000001</v>
      </c>
      <c r="AF70" s="48">
        <f>+E70-AE70</f>
        <v>-14893.200000000012</v>
      </c>
      <c r="AG70" s="4"/>
    </row>
    <row r="71" spans="1:33" s="2" customFormat="1" x14ac:dyDescent="0.25">
      <c r="A71" s="32" t="s">
        <v>110</v>
      </c>
      <c r="B71" s="33" t="s">
        <v>111</v>
      </c>
      <c r="C71" s="50">
        <v>1270000</v>
      </c>
      <c r="D71" s="50">
        <v>-1270000</v>
      </c>
      <c r="E71" s="48">
        <v>0</v>
      </c>
      <c r="F71" s="50"/>
      <c r="G71" s="50"/>
      <c r="H71" s="50"/>
      <c r="I71" s="50"/>
      <c r="J71" s="50"/>
      <c r="K71" s="50"/>
      <c r="L71" s="50"/>
      <c r="M71" s="50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>
        <v>230100</v>
      </c>
      <c r="AB71" s="48"/>
      <c r="AC71" s="48"/>
      <c r="AD71" s="48"/>
      <c r="AE71" s="48">
        <f t="shared" si="4"/>
        <v>230100</v>
      </c>
      <c r="AF71" s="48">
        <v>-230100</v>
      </c>
      <c r="AG71" s="4"/>
    </row>
    <row r="72" spans="1:33" s="2" customFormat="1" x14ac:dyDescent="0.25">
      <c r="A72" s="32" t="s">
        <v>173</v>
      </c>
      <c r="B72" s="33" t="s">
        <v>174</v>
      </c>
      <c r="C72" s="50">
        <v>0</v>
      </c>
      <c r="D72" s="50">
        <v>428520</v>
      </c>
      <c r="E72" s="48">
        <v>428520</v>
      </c>
      <c r="F72" s="50"/>
      <c r="G72" s="50"/>
      <c r="H72" s="50"/>
      <c r="I72" s="50"/>
      <c r="J72" s="50"/>
      <c r="K72" s="50"/>
      <c r="L72" s="50"/>
      <c r="M72" s="50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>
        <v>165613</v>
      </c>
      <c r="AC72" s="48"/>
      <c r="AD72" s="48"/>
      <c r="AE72" s="48">
        <f t="shared" si="4"/>
        <v>165613</v>
      </c>
      <c r="AF72" s="48">
        <v>262907</v>
      </c>
      <c r="AG72" s="4"/>
    </row>
    <row r="73" spans="1:33" s="10" customFormat="1" x14ac:dyDescent="0.25">
      <c r="A73" s="51"/>
      <c r="B73" s="52" t="s">
        <v>40</v>
      </c>
      <c r="C73" s="59">
        <f>SUM(C38:C72)</f>
        <v>27878903</v>
      </c>
      <c r="D73" s="59">
        <f t="shared" ref="D73:AA73" si="8">SUM(D38:D72)</f>
        <v>5248222.3800000008</v>
      </c>
      <c r="E73" s="59">
        <f t="shared" si="8"/>
        <v>33127125.379999999</v>
      </c>
      <c r="F73" s="59">
        <f t="shared" si="8"/>
        <v>562030</v>
      </c>
      <c r="G73" s="59">
        <f t="shared" si="8"/>
        <v>2203120</v>
      </c>
      <c r="H73" s="59">
        <f t="shared" si="8"/>
        <v>0</v>
      </c>
      <c r="I73" s="59">
        <f t="shared" si="8"/>
        <v>0</v>
      </c>
      <c r="J73" s="59">
        <f t="shared" si="8"/>
        <v>0</v>
      </c>
      <c r="K73" s="59">
        <f t="shared" si="8"/>
        <v>0</v>
      </c>
      <c r="L73" s="59">
        <f t="shared" si="8"/>
        <v>0</v>
      </c>
      <c r="M73" s="59">
        <f t="shared" si="8"/>
        <v>0</v>
      </c>
      <c r="N73" s="59">
        <f t="shared" si="8"/>
        <v>0</v>
      </c>
      <c r="O73" s="59">
        <f t="shared" si="8"/>
        <v>0</v>
      </c>
      <c r="P73" s="59">
        <f t="shared" si="8"/>
        <v>0</v>
      </c>
      <c r="Q73" s="59">
        <f t="shared" si="8"/>
        <v>0</v>
      </c>
      <c r="R73" s="59">
        <f t="shared" si="8"/>
        <v>1491383.52</v>
      </c>
      <c r="S73" s="59">
        <f t="shared" si="8"/>
        <v>6116531.71</v>
      </c>
      <c r="T73" s="59">
        <f t="shared" si="8"/>
        <v>0</v>
      </c>
      <c r="U73" s="59">
        <f t="shared" si="8"/>
        <v>0</v>
      </c>
      <c r="V73" s="59">
        <f t="shared" si="8"/>
        <v>0</v>
      </c>
      <c r="W73" s="59">
        <f t="shared" si="8"/>
        <v>0</v>
      </c>
      <c r="X73" s="59">
        <f t="shared" si="8"/>
        <v>0</v>
      </c>
      <c r="Y73" s="59">
        <f t="shared" si="8"/>
        <v>0</v>
      </c>
      <c r="Z73" s="59">
        <f t="shared" si="8"/>
        <v>0</v>
      </c>
      <c r="AA73" s="59">
        <f t="shared" si="8"/>
        <v>4854695.88</v>
      </c>
      <c r="AB73" s="59">
        <f>SUM(AB38:AB72)</f>
        <v>3065259.1500000004</v>
      </c>
      <c r="AC73" s="59">
        <f>SUM(AC38:AC72)</f>
        <v>3290277.26</v>
      </c>
      <c r="AD73" s="59">
        <f>SUM(AD38:AD72)</f>
        <v>2004820</v>
      </c>
      <c r="AE73" s="59">
        <f>SUM(F73:AD73)</f>
        <v>23588117.519999996</v>
      </c>
      <c r="AF73" s="59">
        <f>E73-AE73</f>
        <v>9539007.8600000031</v>
      </c>
      <c r="AG73" s="4"/>
    </row>
    <row r="74" spans="1:33" s="2" customFormat="1" x14ac:dyDescent="0.25">
      <c r="A74" s="32" t="s">
        <v>81</v>
      </c>
      <c r="B74" s="33" t="s">
        <v>82</v>
      </c>
      <c r="C74" s="48">
        <v>200000</v>
      </c>
      <c r="D74" s="48">
        <v>-91440</v>
      </c>
      <c r="E74" s="48">
        <v>108560</v>
      </c>
      <c r="F74" s="50"/>
      <c r="G74" s="50"/>
      <c r="H74" s="50"/>
      <c r="I74" s="50"/>
      <c r="J74" s="50"/>
      <c r="K74" s="50"/>
      <c r="L74" s="50"/>
      <c r="M74" s="50"/>
      <c r="N74" s="48"/>
      <c r="O74" s="48"/>
      <c r="P74" s="48"/>
      <c r="Q74" s="48"/>
      <c r="R74" s="48">
        <v>122258.6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>
        <f>SUM(F74:AD74)</f>
        <v>122258.6</v>
      </c>
      <c r="AF74" s="48">
        <f>+E74-AE74</f>
        <v>-13698.600000000006</v>
      </c>
      <c r="AG74" s="4"/>
    </row>
    <row r="75" spans="1:33" s="2" customFormat="1" x14ac:dyDescent="0.25">
      <c r="A75" s="32" t="s">
        <v>83</v>
      </c>
      <c r="B75" s="33" t="s">
        <v>96</v>
      </c>
      <c r="C75" s="48">
        <v>400000</v>
      </c>
      <c r="D75" s="48">
        <v>-258551.98</v>
      </c>
      <c r="E75" s="48">
        <f>SUM(C75:D75)</f>
        <v>141448.01999999999</v>
      </c>
      <c r="F75" s="50"/>
      <c r="G75" s="50"/>
      <c r="H75" s="50"/>
      <c r="I75" s="50"/>
      <c r="J75" s="50"/>
      <c r="K75" s="50"/>
      <c r="L75" s="50"/>
      <c r="M75" s="50"/>
      <c r="N75" s="48"/>
      <c r="O75" s="48"/>
      <c r="P75" s="48"/>
      <c r="Q75" s="48"/>
      <c r="R75" s="48">
        <v>127748.57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>
        <v>127748.57</v>
      </c>
      <c r="AF75" s="48">
        <f>+E75-AE75</f>
        <v>13699.449999999983</v>
      </c>
      <c r="AG75" s="4"/>
    </row>
    <row r="76" spans="1:33" s="2" customFormat="1" x14ac:dyDescent="0.25">
      <c r="A76" s="32" t="s">
        <v>84</v>
      </c>
      <c r="B76" s="33" t="s">
        <v>107</v>
      </c>
      <c r="C76" s="48">
        <v>100000</v>
      </c>
      <c r="D76" s="48">
        <v>-88436</v>
      </c>
      <c r="E76" s="48">
        <f>SUM(C76:D76)</f>
        <v>11564</v>
      </c>
      <c r="F76" s="50"/>
      <c r="G76" s="50"/>
      <c r="H76" s="50"/>
      <c r="I76" s="50"/>
      <c r="J76" s="50"/>
      <c r="K76" s="50"/>
      <c r="L76" s="50"/>
      <c r="M76" s="50"/>
      <c r="N76" s="48"/>
      <c r="O76" s="48"/>
      <c r="P76" s="48"/>
      <c r="Q76" s="48"/>
      <c r="R76" s="48">
        <v>11564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>
        <v>11564</v>
      </c>
      <c r="AF76" s="48">
        <f>+E76-AE76</f>
        <v>0</v>
      </c>
      <c r="AG76" s="4"/>
    </row>
    <row r="77" spans="1:33" s="2" customFormat="1" x14ac:dyDescent="0.25">
      <c r="A77" s="32" t="s">
        <v>154</v>
      </c>
      <c r="B77" s="33" t="s">
        <v>155</v>
      </c>
      <c r="C77" s="48">
        <v>0</v>
      </c>
      <c r="D77" s="48">
        <v>45000</v>
      </c>
      <c r="E77" s="48">
        <v>45000</v>
      </c>
      <c r="F77" s="50"/>
      <c r="G77" s="50"/>
      <c r="H77" s="50"/>
      <c r="I77" s="50"/>
      <c r="J77" s="50"/>
      <c r="K77" s="50"/>
      <c r="L77" s="50"/>
      <c r="M77" s="50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>
        <v>43378.879999999997</v>
      </c>
      <c r="AB77" s="48"/>
      <c r="AC77" s="48"/>
      <c r="AD77" s="48"/>
      <c r="AE77" s="48">
        <v>43378.879999999997</v>
      </c>
      <c r="AF77" s="48">
        <v>1621.12</v>
      </c>
      <c r="AG77" s="4"/>
    </row>
    <row r="78" spans="1:33" s="2" customFormat="1" x14ac:dyDescent="0.25">
      <c r="A78" s="32" t="s">
        <v>118</v>
      </c>
      <c r="B78" s="33" t="s">
        <v>119</v>
      </c>
      <c r="C78" s="48">
        <v>50000</v>
      </c>
      <c r="D78" s="48">
        <v>-50000</v>
      </c>
      <c r="E78" s="48">
        <v>0</v>
      </c>
      <c r="F78" s="50"/>
      <c r="G78" s="50"/>
      <c r="H78" s="50"/>
      <c r="I78" s="50"/>
      <c r="J78" s="50"/>
      <c r="K78" s="50"/>
      <c r="L78" s="50"/>
      <c r="M78" s="50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>
        <f>+F78+G78+H78+I78+J78+K78+L78+M78+N78+O78+P78+Q78</f>
        <v>0</v>
      </c>
      <c r="AF78" s="48">
        <f>+E78-AE78</f>
        <v>0</v>
      </c>
      <c r="AG78" s="4"/>
    </row>
    <row r="79" spans="1:33" s="2" customFormat="1" x14ac:dyDescent="0.25">
      <c r="A79" s="32" t="s">
        <v>156</v>
      </c>
      <c r="B79" s="33" t="s">
        <v>157</v>
      </c>
      <c r="C79" s="48">
        <v>0</v>
      </c>
      <c r="D79" s="48">
        <v>3436600</v>
      </c>
      <c r="E79" s="48">
        <v>3436600</v>
      </c>
      <c r="F79" s="50"/>
      <c r="G79" s="50"/>
      <c r="H79" s="50"/>
      <c r="I79" s="50"/>
      <c r="J79" s="50"/>
      <c r="K79" s="50"/>
      <c r="L79" s="50"/>
      <c r="M79" s="50"/>
      <c r="N79" s="48"/>
      <c r="O79" s="48"/>
      <c r="P79" s="48"/>
      <c r="Q79" s="48"/>
      <c r="R79" s="50">
        <v>436600</v>
      </c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>
        <v>4203600</v>
      </c>
      <c r="AE79" s="48">
        <v>4203600</v>
      </c>
      <c r="AF79" s="48">
        <v>-767000</v>
      </c>
      <c r="AG79" s="4"/>
    </row>
    <row r="80" spans="1:33" s="2" customFormat="1" x14ac:dyDescent="0.25">
      <c r="A80" s="32" t="s">
        <v>158</v>
      </c>
      <c r="B80" s="33" t="s">
        <v>159</v>
      </c>
      <c r="C80" s="48">
        <v>0</v>
      </c>
      <c r="D80" s="48">
        <v>1203600</v>
      </c>
      <c r="E80" s="48">
        <v>1203600</v>
      </c>
      <c r="F80" s="50"/>
      <c r="G80" s="50"/>
      <c r="H80" s="50"/>
      <c r="I80" s="50"/>
      <c r="J80" s="50"/>
      <c r="K80" s="50"/>
      <c r="L80" s="50"/>
      <c r="M80" s="50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>
        <v>0</v>
      </c>
      <c r="AF80" s="48">
        <v>1203600</v>
      </c>
      <c r="AG80" s="4"/>
    </row>
    <row r="81" spans="1:34" s="2" customFormat="1" x14ac:dyDescent="0.25">
      <c r="A81" s="32" t="s">
        <v>143</v>
      </c>
      <c r="B81" s="33" t="s">
        <v>144</v>
      </c>
      <c r="C81" s="48">
        <v>0</v>
      </c>
      <c r="D81" s="48">
        <v>110920</v>
      </c>
      <c r="E81" s="48">
        <v>110920</v>
      </c>
      <c r="F81" s="50"/>
      <c r="G81" s="50"/>
      <c r="H81" s="50"/>
      <c r="I81" s="50"/>
      <c r="J81" s="50"/>
      <c r="K81" s="50"/>
      <c r="L81" s="50"/>
      <c r="M81" s="50"/>
      <c r="N81" s="48"/>
      <c r="O81" s="48"/>
      <c r="P81" s="48"/>
      <c r="Q81" s="48"/>
      <c r="R81" s="48">
        <v>136344</v>
      </c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>
        <v>136344.85</v>
      </c>
      <c r="AF81" s="48">
        <f>+E81-AE81</f>
        <v>-25424.850000000006</v>
      </c>
      <c r="AG81" s="4"/>
    </row>
    <row r="82" spans="1:34" s="2" customFormat="1" x14ac:dyDescent="0.25">
      <c r="A82" s="32" t="s">
        <v>117</v>
      </c>
      <c r="B82" s="33" t="s">
        <v>135</v>
      </c>
      <c r="C82" s="48">
        <v>50000</v>
      </c>
      <c r="D82" s="48">
        <v>-50000</v>
      </c>
      <c r="E82" s="48">
        <v>0</v>
      </c>
      <c r="F82" s="50"/>
      <c r="G82" s="50"/>
      <c r="H82" s="50"/>
      <c r="I82" s="50"/>
      <c r="J82" s="50"/>
      <c r="K82" s="50"/>
      <c r="L82" s="50"/>
      <c r="M82" s="50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>
        <f>+F82+G82+H82+I82+J82+K82+L82+M82+N82+O82+P82+Q82</f>
        <v>0</v>
      </c>
      <c r="AF82" s="48">
        <f>+E82-AE82</f>
        <v>0</v>
      </c>
      <c r="AG82" s="4"/>
    </row>
    <row r="83" spans="1:34" s="2" customFormat="1" x14ac:dyDescent="0.25">
      <c r="A83" s="32" t="s">
        <v>145</v>
      </c>
      <c r="B83" s="33" t="s">
        <v>146</v>
      </c>
      <c r="C83" s="48">
        <v>0</v>
      </c>
      <c r="D83" s="48">
        <v>1302100</v>
      </c>
      <c r="E83" s="48">
        <v>1302100</v>
      </c>
      <c r="F83" s="50"/>
      <c r="G83" s="50"/>
      <c r="H83" s="50"/>
      <c r="I83" s="50"/>
      <c r="J83" s="50"/>
      <c r="K83" s="50"/>
      <c r="L83" s="50"/>
      <c r="M83" s="50"/>
      <c r="N83" s="48"/>
      <c r="O83" s="48"/>
      <c r="P83" s="48"/>
      <c r="Q83" s="48"/>
      <c r="R83" s="48"/>
      <c r="S83" s="48">
        <v>1234992.72</v>
      </c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>
        <v>1234992.72</v>
      </c>
      <c r="AF83" s="48">
        <f>+E83-AE83</f>
        <v>67107.280000000028</v>
      </c>
      <c r="AG83" s="4"/>
    </row>
    <row r="84" spans="1:34" s="2" customFormat="1" x14ac:dyDescent="0.25">
      <c r="A84" s="32" t="s">
        <v>160</v>
      </c>
      <c r="B84" s="33" t="s">
        <v>161</v>
      </c>
      <c r="C84" s="48">
        <v>0</v>
      </c>
      <c r="D84" s="48">
        <v>85000</v>
      </c>
      <c r="E84" s="48">
        <v>85000</v>
      </c>
      <c r="F84" s="50"/>
      <c r="G84" s="50"/>
      <c r="H84" s="50"/>
      <c r="I84" s="50"/>
      <c r="J84" s="50"/>
      <c r="K84" s="50"/>
      <c r="L84" s="50"/>
      <c r="M84" s="50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>
        <v>81579.97</v>
      </c>
      <c r="AC84" s="48"/>
      <c r="AD84" s="48"/>
      <c r="AE84" s="48">
        <v>81579.97</v>
      </c>
      <c r="AF84" s="48">
        <v>3420.03</v>
      </c>
      <c r="AG84" s="4"/>
    </row>
    <row r="85" spans="1:34" s="9" customFormat="1" x14ac:dyDescent="0.25">
      <c r="A85" s="34"/>
      <c r="B85" s="60" t="s">
        <v>40</v>
      </c>
      <c r="C85" s="60">
        <f>SUM(C74:C84)</f>
        <v>800000</v>
      </c>
      <c r="D85" s="60">
        <f t="shared" ref="D85:AB85" si="9">SUM(D74:D84)</f>
        <v>5644792.0199999996</v>
      </c>
      <c r="E85" s="60">
        <f t="shared" si="9"/>
        <v>6444792.0199999996</v>
      </c>
      <c r="F85" s="60">
        <f t="shared" si="9"/>
        <v>0</v>
      </c>
      <c r="G85" s="60">
        <f t="shared" si="9"/>
        <v>0</v>
      </c>
      <c r="H85" s="60">
        <f t="shared" si="9"/>
        <v>0</v>
      </c>
      <c r="I85" s="60">
        <f t="shared" si="9"/>
        <v>0</v>
      </c>
      <c r="J85" s="60">
        <f t="shared" si="9"/>
        <v>0</v>
      </c>
      <c r="K85" s="60">
        <f t="shared" si="9"/>
        <v>0</v>
      </c>
      <c r="L85" s="60">
        <f t="shared" si="9"/>
        <v>0</v>
      </c>
      <c r="M85" s="60">
        <f t="shared" si="9"/>
        <v>0</v>
      </c>
      <c r="N85" s="60">
        <f t="shared" si="9"/>
        <v>0</v>
      </c>
      <c r="O85" s="60">
        <f t="shared" si="9"/>
        <v>0</v>
      </c>
      <c r="P85" s="60">
        <f t="shared" si="9"/>
        <v>0</v>
      </c>
      <c r="Q85" s="60">
        <f t="shared" si="9"/>
        <v>0</v>
      </c>
      <c r="R85" s="60">
        <f t="shared" si="9"/>
        <v>834515.17</v>
      </c>
      <c r="S85" s="60">
        <f t="shared" si="9"/>
        <v>1234992.72</v>
      </c>
      <c r="T85" s="60">
        <f t="shared" si="9"/>
        <v>0</v>
      </c>
      <c r="U85" s="60">
        <f t="shared" si="9"/>
        <v>0</v>
      </c>
      <c r="V85" s="60">
        <f t="shared" si="9"/>
        <v>0</v>
      </c>
      <c r="W85" s="60">
        <f t="shared" si="9"/>
        <v>0</v>
      </c>
      <c r="X85" s="60">
        <f t="shared" si="9"/>
        <v>0</v>
      </c>
      <c r="Y85" s="60">
        <f t="shared" si="9"/>
        <v>0</v>
      </c>
      <c r="Z85" s="60">
        <f t="shared" si="9"/>
        <v>0</v>
      </c>
      <c r="AA85" s="60">
        <f t="shared" si="9"/>
        <v>43378.879999999997</v>
      </c>
      <c r="AB85" s="60">
        <f t="shared" si="9"/>
        <v>81579.97</v>
      </c>
      <c r="AC85" s="60">
        <v>0</v>
      </c>
      <c r="AD85" s="60">
        <f>SUM(AD74:AD84)</f>
        <v>4203600</v>
      </c>
      <c r="AE85" s="60">
        <f>SUM(R85:AD85)</f>
        <v>6398066.7400000002</v>
      </c>
      <c r="AF85" s="60">
        <f>E85-AE85</f>
        <v>46725.279999999329</v>
      </c>
      <c r="AG85" s="4"/>
    </row>
    <row r="86" spans="1:34" s="9" customFormat="1" ht="15.75" x14ac:dyDescent="0.25">
      <c r="A86" s="31" t="s">
        <v>167</v>
      </c>
      <c r="B86" s="62" t="s">
        <v>168</v>
      </c>
      <c r="C86" s="63">
        <v>0</v>
      </c>
      <c r="D86" s="63">
        <v>1187777.5</v>
      </c>
      <c r="E86" s="63">
        <v>1187777.5</v>
      </c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3"/>
      <c r="AB86" s="63">
        <v>1187777.5</v>
      </c>
      <c r="AC86" s="63"/>
      <c r="AD86" s="63"/>
      <c r="AE86" s="63">
        <v>1187777.5</v>
      </c>
      <c r="AF86" s="63">
        <v>0</v>
      </c>
      <c r="AG86" s="4"/>
    </row>
    <row r="87" spans="1:34" s="9" customFormat="1" x14ac:dyDescent="0.25">
      <c r="A87" s="31"/>
      <c r="B87" s="59" t="s">
        <v>40</v>
      </c>
      <c r="C87" s="59">
        <f>SUM(C86)</f>
        <v>0</v>
      </c>
      <c r="D87" s="59">
        <f t="shared" ref="D87:AE87" si="10">SUM(D86)</f>
        <v>1187777.5</v>
      </c>
      <c r="E87" s="59">
        <f t="shared" si="10"/>
        <v>1187777.5</v>
      </c>
      <c r="F87" s="59">
        <f t="shared" si="10"/>
        <v>0</v>
      </c>
      <c r="G87" s="59">
        <f t="shared" si="10"/>
        <v>0</v>
      </c>
      <c r="H87" s="59">
        <f t="shared" si="10"/>
        <v>0</v>
      </c>
      <c r="I87" s="59">
        <f t="shared" si="10"/>
        <v>0</v>
      </c>
      <c r="J87" s="59">
        <f t="shared" si="10"/>
        <v>0</v>
      </c>
      <c r="K87" s="59">
        <f t="shared" si="10"/>
        <v>0</v>
      </c>
      <c r="L87" s="59">
        <f t="shared" si="10"/>
        <v>0</v>
      </c>
      <c r="M87" s="59">
        <f t="shared" si="10"/>
        <v>0</v>
      </c>
      <c r="N87" s="59">
        <f t="shared" si="10"/>
        <v>0</v>
      </c>
      <c r="O87" s="59">
        <f t="shared" si="10"/>
        <v>0</v>
      </c>
      <c r="P87" s="59">
        <f t="shared" si="10"/>
        <v>0</v>
      </c>
      <c r="Q87" s="59">
        <f t="shared" si="10"/>
        <v>0</v>
      </c>
      <c r="R87" s="59">
        <f t="shared" si="10"/>
        <v>0</v>
      </c>
      <c r="S87" s="59">
        <f t="shared" si="10"/>
        <v>0</v>
      </c>
      <c r="T87" s="59">
        <f t="shared" si="10"/>
        <v>0</v>
      </c>
      <c r="U87" s="59">
        <f t="shared" si="10"/>
        <v>0</v>
      </c>
      <c r="V87" s="59">
        <f t="shared" si="10"/>
        <v>0</v>
      </c>
      <c r="W87" s="59">
        <f t="shared" si="10"/>
        <v>0</v>
      </c>
      <c r="X87" s="59">
        <f t="shared" si="10"/>
        <v>0</v>
      </c>
      <c r="Y87" s="59">
        <f t="shared" si="10"/>
        <v>0</v>
      </c>
      <c r="Z87" s="59">
        <f t="shared" si="10"/>
        <v>0</v>
      </c>
      <c r="AA87" s="59">
        <f t="shared" si="10"/>
        <v>0</v>
      </c>
      <c r="AB87" s="59">
        <f t="shared" si="10"/>
        <v>1187777.5</v>
      </c>
      <c r="AC87" s="59">
        <v>0</v>
      </c>
      <c r="AD87" s="59"/>
      <c r="AE87" s="59">
        <f t="shared" si="10"/>
        <v>1187777.5</v>
      </c>
      <c r="AF87" s="59">
        <v>0</v>
      </c>
      <c r="AG87" s="4"/>
    </row>
    <row r="88" spans="1:34" s="9" customFormat="1" ht="15.75" x14ac:dyDescent="0.25">
      <c r="A88" s="34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4"/>
    </row>
    <row r="89" spans="1:34" s="2" customFormat="1" x14ac:dyDescent="0.25">
      <c r="A89" s="34"/>
      <c r="B89" s="59" t="s">
        <v>40</v>
      </c>
      <c r="C89" s="59">
        <f>+C19+C37+C73+C85+C87</f>
        <v>148541257</v>
      </c>
      <c r="D89" s="59">
        <f t="shared" ref="D89:AB89" si="11">+D19+D37+D73+D85+D87</f>
        <v>-288828</v>
      </c>
      <c r="E89" s="59">
        <f t="shared" si="11"/>
        <v>148252429</v>
      </c>
      <c r="F89" s="59">
        <f t="shared" si="11"/>
        <v>8741209.7799999993</v>
      </c>
      <c r="G89" s="59">
        <f>+G19+G37+G73+G85+G87</f>
        <v>9750718.7300000004</v>
      </c>
      <c r="H89" s="59">
        <f t="shared" si="11"/>
        <v>0</v>
      </c>
      <c r="I89" s="59">
        <f t="shared" si="11"/>
        <v>0</v>
      </c>
      <c r="J89" s="59">
        <f t="shared" si="11"/>
        <v>0</v>
      </c>
      <c r="K89" s="59">
        <f t="shared" si="11"/>
        <v>0</v>
      </c>
      <c r="L89" s="59">
        <f t="shared" si="11"/>
        <v>0</v>
      </c>
      <c r="M89" s="59">
        <f t="shared" si="11"/>
        <v>0</v>
      </c>
      <c r="N89" s="59">
        <f t="shared" si="11"/>
        <v>0</v>
      </c>
      <c r="O89" s="59">
        <f t="shared" si="11"/>
        <v>0</v>
      </c>
      <c r="P89" s="59">
        <f t="shared" si="11"/>
        <v>0</v>
      </c>
      <c r="Q89" s="59">
        <f t="shared" si="11"/>
        <v>0</v>
      </c>
      <c r="R89" s="59">
        <f t="shared" si="11"/>
        <v>11096593.409999998</v>
      </c>
      <c r="S89" s="59">
        <f t="shared" si="11"/>
        <v>15494356.689999999</v>
      </c>
      <c r="T89" s="59">
        <f t="shared" si="11"/>
        <v>0</v>
      </c>
      <c r="U89" s="59">
        <f t="shared" si="11"/>
        <v>0</v>
      </c>
      <c r="V89" s="59">
        <f t="shared" si="11"/>
        <v>0</v>
      </c>
      <c r="W89" s="59">
        <f t="shared" si="11"/>
        <v>0</v>
      </c>
      <c r="X89" s="59">
        <f t="shared" si="11"/>
        <v>0</v>
      </c>
      <c r="Y89" s="59">
        <f t="shared" si="11"/>
        <v>0</v>
      </c>
      <c r="Z89" s="59">
        <f t="shared" si="11"/>
        <v>0</v>
      </c>
      <c r="AA89" s="59">
        <f t="shared" si="11"/>
        <v>14878234.83</v>
      </c>
      <c r="AB89" s="59">
        <f t="shared" si="11"/>
        <v>13630583.210000001</v>
      </c>
      <c r="AC89" s="59">
        <v>12773672.210000001</v>
      </c>
      <c r="AD89" s="59">
        <f>AD19+AD37+AD73+AD85</f>
        <v>16474333.810000001</v>
      </c>
      <c r="AE89" s="59">
        <f>SUM(F89:AD89)</f>
        <v>102839702.66999999</v>
      </c>
      <c r="AF89" s="59">
        <f>E89-AE89</f>
        <v>45412726.330000013</v>
      </c>
      <c r="AG89" s="4"/>
    </row>
    <row r="90" spans="1:34" s="2" customFormat="1" ht="15.75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4"/>
    </row>
    <row r="91" spans="1:34" s="2" customFormat="1" ht="15.75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4"/>
    </row>
    <row r="92" spans="1:34" s="2" customFormat="1" ht="15.75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4"/>
    </row>
    <row r="93" spans="1:34" s="2" customFormat="1" ht="15.75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4"/>
    </row>
    <row r="94" spans="1:34" s="2" customFormat="1" ht="15.75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4"/>
    </row>
    <row r="96" spans="1:34" ht="21.75" customHeight="1" x14ac:dyDescent="0.3">
      <c r="A96" s="74" t="s">
        <v>175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13"/>
      <c r="AH96" s="13"/>
    </row>
    <row r="97" spans="1:34" ht="20.25" x14ac:dyDescent="0.3">
      <c r="A97" s="73" t="s">
        <v>176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15"/>
      <c r="AH97" s="15"/>
    </row>
    <row r="98" spans="1:34" ht="18.75" x14ac:dyDescent="0.3">
      <c r="A98" s="75" t="s">
        <v>133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14"/>
      <c r="AH98" s="14"/>
    </row>
    <row r="99" spans="1:34" x14ac:dyDescent="0.25">
      <c r="A99" s="71"/>
      <c r="B99" s="71"/>
      <c r="C99" s="71"/>
      <c r="D99" s="71"/>
      <c r="E99" s="71"/>
      <c r="F99" s="71"/>
      <c r="G99" s="71"/>
      <c r="H99" s="71"/>
      <c r="I99" s="22"/>
      <c r="J99" s="22"/>
      <c r="K99" s="14"/>
      <c r="L99" s="14"/>
      <c r="M99" s="14"/>
      <c r="N99" s="14"/>
      <c r="O99" s="14"/>
      <c r="P99" s="14"/>
      <c r="Q99" s="14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64"/>
      <c r="AC99" s="65"/>
      <c r="AD99" s="66"/>
      <c r="AE99" s="14"/>
      <c r="AF99" s="27"/>
      <c r="AG99" s="14"/>
      <c r="AH99" s="14"/>
    </row>
    <row r="100" spans="1:34" ht="15.75" x14ac:dyDescent="0.25">
      <c r="A100" s="16"/>
      <c r="B100" s="16"/>
      <c r="C100" s="16"/>
      <c r="D100" s="26"/>
      <c r="E100" s="2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16"/>
      <c r="AF100" s="28"/>
      <c r="AG100" s="16"/>
      <c r="AH100" s="16"/>
    </row>
    <row r="101" spans="1:34" ht="15.75" x14ac:dyDescent="0.25">
      <c r="A101" s="72"/>
      <c r="B101" s="72"/>
      <c r="C101" s="72"/>
      <c r="D101" s="72"/>
      <c r="E101" s="72"/>
      <c r="F101" s="72"/>
      <c r="G101" s="72"/>
      <c r="H101" s="72"/>
      <c r="I101" s="23"/>
      <c r="J101" s="23"/>
      <c r="N101" s="3"/>
    </row>
    <row r="102" spans="1:34" x14ac:dyDescent="0.25">
      <c r="A102" s="70"/>
      <c r="B102" s="70"/>
      <c r="C102" s="70"/>
      <c r="D102" s="70"/>
      <c r="E102" s="70"/>
      <c r="F102" s="70"/>
      <c r="G102" s="70"/>
      <c r="H102" s="70"/>
      <c r="N102" s="3"/>
    </row>
    <row r="103" spans="1:34" ht="15.75" x14ac:dyDescent="0.25">
      <c r="A103" s="18"/>
      <c r="B103" s="19"/>
      <c r="C103" s="4"/>
      <c r="D103" s="4"/>
      <c r="E103" s="4"/>
      <c r="F103" s="4"/>
    </row>
    <row r="104" spans="1:34" ht="15.75" x14ac:dyDescent="0.25">
      <c r="A104" s="18"/>
      <c r="B104" s="24"/>
      <c r="C104" s="20"/>
      <c r="D104" s="20"/>
      <c r="E104" s="20"/>
      <c r="F104" s="20"/>
      <c r="G104" s="20"/>
    </row>
    <row r="105" spans="1:34" ht="15.75" x14ac:dyDescent="0.25">
      <c r="A105" s="18"/>
      <c r="B105" s="24"/>
      <c r="C105" s="20"/>
      <c r="D105" s="20"/>
      <c r="E105" s="20"/>
      <c r="F105" s="20"/>
      <c r="G105" s="20"/>
    </row>
    <row r="106" spans="1:34" ht="15.75" x14ac:dyDescent="0.25">
      <c r="A106" s="18"/>
      <c r="B106" s="24"/>
      <c r="C106" s="20"/>
      <c r="D106" s="20"/>
      <c r="E106" s="20"/>
      <c r="F106" s="20"/>
      <c r="G106" s="20"/>
    </row>
    <row r="107" spans="1:34" ht="15.75" x14ac:dyDescent="0.25">
      <c r="A107" s="18"/>
      <c r="B107" s="24"/>
      <c r="C107" s="20"/>
      <c r="D107" s="20"/>
      <c r="E107" s="20"/>
      <c r="F107" s="20"/>
      <c r="G107" s="20"/>
    </row>
    <row r="108" spans="1:34" ht="15.75" x14ac:dyDescent="0.25">
      <c r="A108" s="18"/>
      <c r="B108" s="24"/>
      <c r="C108" s="20"/>
      <c r="D108" s="20"/>
      <c r="E108" s="20"/>
      <c r="F108" s="20"/>
      <c r="G108" s="20"/>
    </row>
    <row r="109" spans="1:34" ht="15.75" x14ac:dyDescent="0.25">
      <c r="A109" s="18"/>
      <c r="B109" s="25"/>
      <c r="C109" s="20"/>
      <c r="D109" s="20"/>
      <c r="E109" s="20"/>
      <c r="F109" s="20"/>
      <c r="G109" s="20"/>
    </row>
    <row r="110" spans="1:34" ht="15.75" x14ac:dyDescent="0.25">
      <c r="A110" s="18"/>
      <c r="B110" s="25"/>
      <c r="C110" s="20"/>
      <c r="D110" s="20"/>
      <c r="E110" s="20"/>
      <c r="F110" s="20"/>
      <c r="G110" s="20"/>
    </row>
    <row r="111" spans="1:34" ht="15.75" x14ac:dyDescent="0.25">
      <c r="A111" s="18"/>
      <c r="B111" s="25"/>
      <c r="C111" s="20"/>
      <c r="D111" s="20"/>
      <c r="E111" s="20"/>
      <c r="F111" s="20"/>
      <c r="G111" s="20"/>
    </row>
    <row r="112" spans="1:34" ht="15.75" x14ac:dyDescent="0.25">
      <c r="A112" s="18"/>
      <c r="B112" s="19"/>
      <c r="C112" s="20"/>
      <c r="D112" s="20"/>
      <c r="E112" s="20"/>
      <c r="F112" s="19"/>
      <c r="G112" s="19"/>
    </row>
    <row r="113" spans="1:10" ht="15.75" x14ac:dyDescent="0.25">
      <c r="A113" s="18"/>
      <c r="B113" s="19"/>
      <c r="C113" s="20"/>
      <c r="D113" s="20"/>
      <c r="E113" s="20"/>
      <c r="F113" s="20"/>
    </row>
    <row r="114" spans="1:10" ht="15.75" x14ac:dyDescent="0.25">
      <c r="A114" s="18"/>
      <c r="B114" s="19"/>
      <c r="C114" s="4"/>
      <c r="D114" s="4"/>
      <c r="E114" s="4"/>
      <c r="F114" s="4"/>
    </row>
    <row r="115" spans="1:10" ht="15.75" x14ac:dyDescent="0.25">
      <c r="A115" s="18"/>
      <c r="B115" s="19"/>
      <c r="C115" s="4"/>
      <c r="D115" s="4"/>
      <c r="E115" s="4"/>
      <c r="F115" s="4"/>
    </row>
    <row r="116" spans="1:10" ht="20.25" x14ac:dyDescent="0.3">
      <c r="A116" s="18"/>
      <c r="B116" s="12"/>
      <c r="C116" s="12"/>
      <c r="D116" s="12"/>
      <c r="E116" s="12"/>
      <c r="F116" s="12"/>
    </row>
    <row r="117" spans="1:10" ht="20.25" x14ac:dyDescent="0.3">
      <c r="A117" s="18"/>
      <c r="B117" s="11"/>
      <c r="C117" s="11"/>
      <c r="D117" s="11"/>
      <c r="E117" s="11"/>
      <c r="F117" s="11"/>
    </row>
    <row r="118" spans="1:10" ht="20.25" x14ac:dyDescent="0.3">
      <c r="A118" s="20"/>
      <c r="B118" s="11"/>
      <c r="C118" s="11"/>
      <c r="D118" s="11"/>
      <c r="E118" s="11"/>
      <c r="F118" s="11"/>
    </row>
    <row r="122" spans="1:10" x14ac:dyDescent="0.25">
      <c r="A122" s="17"/>
      <c r="B122" s="21"/>
      <c r="C122" s="17"/>
      <c r="D122" s="17"/>
      <c r="E122" s="17"/>
      <c r="F122" s="17"/>
      <c r="G122" s="20"/>
      <c r="H122" s="20"/>
      <c r="I122" s="20"/>
      <c r="J122" s="20"/>
    </row>
    <row r="123" spans="1:10" x14ac:dyDescent="0.25">
      <c r="A123" s="17"/>
      <c r="B123" s="21"/>
      <c r="C123" s="17"/>
      <c r="D123" s="17"/>
      <c r="E123" s="17"/>
      <c r="F123" s="17"/>
      <c r="G123" s="20"/>
      <c r="H123" s="20"/>
      <c r="I123" s="20"/>
      <c r="J123" s="20"/>
    </row>
    <row r="124" spans="1:10" x14ac:dyDescent="0.25">
      <c r="A124" s="17"/>
      <c r="B124" s="21"/>
      <c r="C124" s="17"/>
      <c r="D124" s="17"/>
      <c r="E124" s="17"/>
      <c r="F124" s="17"/>
      <c r="G124" s="20"/>
      <c r="H124" s="20"/>
      <c r="I124" s="20"/>
      <c r="J124" s="20"/>
    </row>
    <row r="125" spans="1:10" x14ac:dyDescent="0.25">
      <c r="A125" s="17"/>
      <c r="B125" s="21"/>
      <c r="C125" s="17"/>
      <c r="D125" s="17"/>
      <c r="E125" s="17"/>
      <c r="F125" s="17"/>
      <c r="G125" s="20"/>
      <c r="H125" s="20"/>
      <c r="I125" s="20"/>
      <c r="J125" s="20"/>
    </row>
    <row r="126" spans="1:10" x14ac:dyDescent="0.25">
      <c r="A126" s="17"/>
      <c r="B126" s="21"/>
      <c r="C126" s="17"/>
      <c r="D126" s="17"/>
      <c r="E126" s="17"/>
      <c r="F126" s="17"/>
      <c r="G126" s="20"/>
      <c r="H126" s="20"/>
      <c r="I126" s="20"/>
      <c r="J126" s="20"/>
    </row>
    <row r="127" spans="1:10" x14ac:dyDescent="0.25">
      <c r="A127" s="17"/>
      <c r="B127" s="21"/>
      <c r="C127" s="17"/>
      <c r="D127" s="17"/>
      <c r="E127" s="17"/>
      <c r="F127" s="17"/>
      <c r="G127" s="20"/>
      <c r="H127" s="20"/>
      <c r="I127" s="20"/>
      <c r="J127" s="20"/>
    </row>
    <row r="128" spans="1:10" x14ac:dyDescent="0.25">
      <c r="A128" s="17"/>
      <c r="B128" s="21"/>
      <c r="C128" s="17"/>
      <c r="D128" s="17"/>
      <c r="E128" s="17"/>
      <c r="F128" s="17"/>
      <c r="G128" s="20"/>
      <c r="H128" s="20"/>
      <c r="I128" s="20"/>
      <c r="J128" s="20"/>
    </row>
    <row r="129" spans="1:10" x14ac:dyDescent="0.25">
      <c r="A129" s="17"/>
      <c r="B129" s="21"/>
      <c r="C129" s="17"/>
      <c r="D129" s="17"/>
      <c r="E129" s="17"/>
      <c r="F129" s="17"/>
      <c r="G129" s="20"/>
      <c r="H129" s="20"/>
      <c r="I129" s="20"/>
      <c r="J129" s="20"/>
    </row>
    <row r="130" spans="1:10" x14ac:dyDescent="0.25">
      <c r="A130" s="17"/>
      <c r="B130" s="21"/>
      <c r="C130" s="17"/>
      <c r="D130" s="17"/>
      <c r="E130" s="17"/>
      <c r="F130" s="17"/>
      <c r="G130" s="20"/>
      <c r="H130" s="20"/>
      <c r="I130" s="20"/>
      <c r="J130" s="20"/>
    </row>
    <row r="131" spans="1:10" x14ac:dyDescent="0.25">
      <c r="A131" s="17"/>
      <c r="B131" s="21"/>
      <c r="C131" s="17"/>
      <c r="D131" s="17"/>
      <c r="E131" s="17"/>
      <c r="F131" s="17"/>
      <c r="G131" s="20"/>
      <c r="H131" s="20"/>
      <c r="I131" s="20"/>
      <c r="J131" s="20"/>
    </row>
    <row r="132" spans="1:10" x14ac:dyDescent="0.25">
      <c r="A132" s="17"/>
      <c r="B132" s="21"/>
      <c r="C132" s="17"/>
      <c r="D132" s="17"/>
      <c r="E132" s="17"/>
      <c r="F132" s="17"/>
      <c r="G132" s="20"/>
      <c r="H132" s="20"/>
      <c r="I132" s="20"/>
      <c r="J132" s="20"/>
    </row>
    <row r="133" spans="1:10" x14ac:dyDescent="0.25">
      <c r="A133" s="17"/>
      <c r="B133" s="21"/>
      <c r="C133" s="17"/>
      <c r="D133" s="17"/>
      <c r="E133" s="17"/>
      <c r="F133" s="17"/>
      <c r="G133" s="20"/>
      <c r="H133" s="20"/>
      <c r="I133" s="20"/>
      <c r="J133" s="20"/>
    </row>
    <row r="134" spans="1:10" x14ac:dyDescent="0.25">
      <c r="A134" s="17"/>
      <c r="B134" s="21"/>
      <c r="C134" s="17"/>
      <c r="D134" s="17"/>
      <c r="E134" s="17"/>
      <c r="F134" s="17"/>
      <c r="G134" s="20"/>
      <c r="H134" s="20"/>
      <c r="I134" s="20"/>
      <c r="J134" s="20"/>
    </row>
    <row r="135" spans="1:10" x14ac:dyDescent="0.25">
      <c r="A135" s="17"/>
      <c r="B135" s="21"/>
      <c r="C135" s="17"/>
      <c r="D135" s="17"/>
      <c r="E135" s="17"/>
      <c r="F135" s="17"/>
      <c r="G135" s="20"/>
      <c r="H135" s="20"/>
      <c r="I135" s="20"/>
      <c r="J135" s="20"/>
    </row>
    <row r="136" spans="1:10" x14ac:dyDescent="0.25">
      <c r="A136" s="17"/>
      <c r="B136" s="21"/>
      <c r="C136" s="17"/>
      <c r="D136" s="17"/>
      <c r="E136" s="17"/>
      <c r="F136" s="17"/>
      <c r="G136" s="20"/>
      <c r="H136" s="20"/>
      <c r="I136" s="20"/>
      <c r="J136" s="20"/>
    </row>
    <row r="137" spans="1:10" x14ac:dyDescent="0.25">
      <c r="A137" s="17"/>
      <c r="B137" s="21"/>
      <c r="C137" s="17"/>
      <c r="D137" s="17"/>
      <c r="E137" s="17"/>
      <c r="F137" s="17"/>
      <c r="G137" s="20"/>
      <c r="H137" s="20"/>
      <c r="I137" s="20"/>
      <c r="J137" s="20"/>
    </row>
    <row r="138" spans="1:10" x14ac:dyDescent="0.25">
      <c r="A138" s="17"/>
      <c r="B138" s="21"/>
      <c r="C138" s="17"/>
      <c r="D138" s="17"/>
      <c r="E138" s="17"/>
      <c r="F138" s="17"/>
      <c r="G138" s="20"/>
      <c r="H138" s="20"/>
      <c r="I138" s="20"/>
      <c r="J138" s="20"/>
    </row>
    <row r="139" spans="1:10" x14ac:dyDescent="0.25">
      <c r="A139" s="17"/>
      <c r="B139" s="21"/>
      <c r="C139" s="17"/>
      <c r="D139" s="17"/>
      <c r="E139" s="17"/>
      <c r="F139" s="17"/>
      <c r="G139" s="20"/>
      <c r="H139" s="20"/>
      <c r="I139" s="20"/>
      <c r="J139" s="20"/>
    </row>
    <row r="140" spans="1:10" x14ac:dyDescent="0.25">
      <c r="A140" s="17"/>
      <c r="B140" s="21"/>
      <c r="C140" s="17"/>
      <c r="D140" s="17"/>
      <c r="E140" s="17"/>
      <c r="F140" s="17"/>
      <c r="G140" s="20"/>
      <c r="H140" s="20"/>
      <c r="I140" s="20"/>
      <c r="J140" s="20"/>
    </row>
    <row r="141" spans="1:10" x14ac:dyDescent="0.25">
      <c r="A141" s="17"/>
      <c r="B141" s="21"/>
      <c r="C141" s="17"/>
      <c r="D141" s="17"/>
      <c r="E141" s="17"/>
      <c r="F141" s="17"/>
      <c r="G141" s="20"/>
      <c r="H141" s="20"/>
      <c r="I141" s="20"/>
      <c r="J141" s="20"/>
    </row>
    <row r="142" spans="1:10" x14ac:dyDescent="0.25">
      <c r="A142" s="17"/>
      <c r="B142" s="21"/>
      <c r="C142" s="17"/>
      <c r="D142" s="17"/>
      <c r="E142" s="17"/>
      <c r="F142" s="17"/>
      <c r="G142" s="20"/>
      <c r="H142" s="20"/>
      <c r="I142" s="20"/>
      <c r="J142" s="20"/>
    </row>
    <row r="143" spans="1:10" x14ac:dyDescent="0.25">
      <c r="A143" s="17"/>
      <c r="B143" s="21"/>
      <c r="C143" s="17"/>
      <c r="D143" s="17"/>
      <c r="E143" s="17"/>
      <c r="F143" s="17"/>
      <c r="G143" s="20"/>
      <c r="H143" s="20"/>
      <c r="I143" s="20"/>
      <c r="J143" s="20"/>
    </row>
    <row r="144" spans="1:10" x14ac:dyDescent="0.25">
      <c r="A144" s="17"/>
      <c r="B144" s="21"/>
      <c r="C144" s="17"/>
      <c r="D144" s="17"/>
      <c r="E144" s="17"/>
      <c r="F144" s="17"/>
      <c r="G144" s="20"/>
      <c r="H144" s="20"/>
      <c r="I144" s="20"/>
      <c r="J144" s="20"/>
    </row>
    <row r="145" spans="1:10" x14ac:dyDescent="0.25">
      <c r="A145" s="17"/>
      <c r="B145" s="21"/>
      <c r="C145" s="17"/>
      <c r="D145" s="17"/>
      <c r="E145" s="17"/>
      <c r="F145" s="17"/>
      <c r="G145" s="20"/>
      <c r="H145" s="20"/>
      <c r="I145" s="20"/>
      <c r="J145" s="20"/>
    </row>
    <row r="146" spans="1:10" x14ac:dyDescent="0.25">
      <c r="A146" s="17"/>
      <c r="B146" s="21"/>
      <c r="C146" s="17"/>
      <c r="D146" s="17"/>
      <c r="E146" s="17"/>
      <c r="F146" s="17"/>
      <c r="G146" s="20"/>
      <c r="H146" s="20"/>
      <c r="I146" s="20"/>
      <c r="J146" s="20"/>
    </row>
    <row r="147" spans="1:10" x14ac:dyDescent="0.25">
      <c r="A147" s="17"/>
      <c r="B147" s="21"/>
      <c r="C147" s="17"/>
      <c r="D147" s="17"/>
      <c r="E147" s="17"/>
      <c r="F147" s="17"/>
      <c r="G147" s="20"/>
      <c r="H147" s="20"/>
      <c r="I147" s="20"/>
      <c r="J147" s="20"/>
    </row>
    <row r="148" spans="1:10" x14ac:dyDescent="0.25">
      <c r="A148" s="17"/>
      <c r="B148" s="21"/>
      <c r="C148" s="17"/>
      <c r="D148" s="17"/>
      <c r="E148" s="17"/>
      <c r="F148" s="17"/>
      <c r="G148" s="20"/>
      <c r="H148" s="20"/>
      <c r="I148" s="20"/>
      <c r="J148" s="20"/>
    </row>
    <row r="149" spans="1:10" x14ac:dyDescent="0.25">
      <c r="A149" s="17"/>
      <c r="B149" s="21"/>
      <c r="C149" s="17"/>
      <c r="D149" s="17"/>
      <c r="E149" s="17"/>
      <c r="F149" s="17"/>
      <c r="G149" s="20"/>
      <c r="H149" s="20"/>
      <c r="I149" s="20"/>
      <c r="J149" s="20"/>
    </row>
    <row r="150" spans="1:10" x14ac:dyDescent="0.25">
      <c r="A150" s="17"/>
      <c r="B150" s="21"/>
      <c r="C150" s="17"/>
      <c r="D150" s="17"/>
      <c r="E150" s="17"/>
      <c r="F150" s="17"/>
      <c r="G150" s="20"/>
      <c r="H150" s="20"/>
      <c r="I150" s="20"/>
      <c r="J150" s="20"/>
    </row>
    <row r="151" spans="1:10" x14ac:dyDescent="0.25">
      <c r="A151" s="17"/>
      <c r="B151" s="21"/>
      <c r="C151" s="17"/>
      <c r="D151" s="17"/>
      <c r="E151" s="17"/>
      <c r="F151" s="17"/>
      <c r="G151" s="20"/>
      <c r="H151" s="20"/>
      <c r="I151" s="20"/>
      <c r="J151" s="20"/>
    </row>
    <row r="152" spans="1:10" x14ac:dyDescent="0.25">
      <c r="A152" s="17"/>
      <c r="B152" s="21"/>
      <c r="C152" s="17"/>
      <c r="D152" s="17"/>
      <c r="E152" s="17"/>
      <c r="F152" s="17"/>
      <c r="G152" s="20"/>
      <c r="H152" s="20"/>
      <c r="I152" s="20"/>
      <c r="J152" s="20"/>
    </row>
    <row r="153" spans="1:10" x14ac:dyDescent="0.25">
      <c r="A153" s="17"/>
      <c r="B153" s="21"/>
      <c r="C153" s="17"/>
      <c r="D153" s="17"/>
      <c r="E153" s="17"/>
      <c r="F153" s="17"/>
      <c r="G153" s="20"/>
      <c r="H153" s="20"/>
      <c r="I153" s="20"/>
      <c r="J153" s="20"/>
    </row>
    <row r="154" spans="1:10" x14ac:dyDescent="0.25">
      <c r="A154" s="17"/>
      <c r="B154" s="21"/>
      <c r="C154" s="17"/>
      <c r="D154" s="17"/>
      <c r="E154" s="17"/>
      <c r="F154" s="17"/>
      <c r="G154" s="20"/>
      <c r="H154" s="20"/>
      <c r="I154" s="20"/>
      <c r="J154" s="20"/>
    </row>
    <row r="155" spans="1:10" x14ac:dyDescent="0.25">
      <c r="A155" s="17"/>
      <c r="B155" s="21"/>
      <c r="C155" s="17"/>
      <c r="D155" s="17"/>
      <c r="E155" s="17"/>
      <c r="F155" s="17"/>
      <c r="G155" s="20"/>
      <c r="H155" s="20"/>
      <c r="I155" s="20"/>
      <c r="J155" s="20"/>
    </row>
    <row r="156" spans="1:10" x14ac:dyDescent="0.25">
      <c r="A156" s="17"/>
      <c r="B156" s="21"/>
      <c r="C156" s="17"/>
      <c r="D156" s="17"/>
      <c r="E156" s="17"/>
      <c r="F156" s="17"/>
      <c r="G156" s="20"/>
      <c r="H156" s="20"/>
      <c r="I156" s="20"/>
      <c r="J156" s="20"/>
    </row>
    <row r="157" spans="1:10" x14ac:dyDescent="0.25">
      <c r="A157" s="17"/>
      <c r="B157" s="21"/>
      <c r="C157" s="17"/>
      <c r="D157" s="17"/>
      <c r="E157" s="17"/>
      <c r="F157" s="17"/>
      <c r="G157" s="20"/>
      <c r="H157" s="20"/>
      <c r="I157" s="20"/>
      <c r="J157" s="20"/>
    </row>
    <row r="158" spans="1:10" x14ac:dyDescent="0.25">
      <c r="A158" s="17"/>
      <c r="B158" s="21"/>
      <c r="C158" s="17"/>
      <c r="D158" s="17"/>
      <c r="E158" s="17"/>
      <c r="F158" s="17"/>
      <c r="G158" s="20"/>
      <c r="H158" s="20"/>
      <c r="I158" s="20"/>
      <c r="J158" s="20"/>
    </row>
    <row r="159" spans="1:10" x14ac:dyDescent="0.25">
      <c r="A159" s="17"/>
      <c r="B159" s="21"/>
      <c r="C159" s="17"/>
      <c r="D159" s="17"/>
      <c r="E159" s="17"/>
      <c r="F159" s="17"/>
      <c r="G159" s="20"/>
      <c r="H159" s="20"/>
      <c r="I159" s="20"/>
      <c r="J159" s="20"/>
    </row>
    <row r="160" spans="1:10" x14ac:dyDescent="0.25">
      <c r="A160" s="17"/>
      <c r="B160" s="21"/>
      <c r="C160" s="17"/>
      <c r="D160" s="17"/>
      <c r="E160" s="17"/>
      <c r="F160" s="17"/>
      <c r="G160" s="20"/>
      <c r="H160" s="20"/>
      <c r="I160" s="20"/>
      <c r="J160" s="20"/>
    </row>
    <row r="161" spans="1:10" x14ac:dyDescent="0.25">
      <c r="A161" s="17"/>
      <c r="B161" s="21"/>
      <c r="C161" s="17"/>
      <c r="D161" s="17"/>
      <c r="E161" s="17"/>
      <c r="F161" s="17"/>
      <c r="G161" s="20"/>
      <c r="H161" s="20"/>
      <c r="I161" s="20"/>
      <c r="J161" s="20"/>
    </row>
    <row r="162" spans="1:10" x14ac:dyDescent="0.25">
      <c r="A162" s="17"/>
      <c r="B162" s="21"/>
      <c r="C162" s="17"/>
      <c r="D162" s="17"/>
      <c r="E162" s="17"/>
      <c r="F162" s="17"/>
      <c r="G162" s="20"/>
      <c r="H162" s="20"/>
      <c r="I162" s="20"/>
      <c r="J162" s="20"/>
    </row>
    <row r="163" spans="1:10" x14ac:dyDescent="0.25">
      <c r="A163" s="17"/>
      <c r="B163" s="21"/>
      <c r="C163" s="17"/>
      <c r="D163" s="17"/>
      <c r="E163" s="17"/>
      <c r="F163" s="17"/>
      <c r="G163" s="20"/>
      <c r="H163" s="20"/>
      <c r="I163" s="20"/>
      <c r="J163" s="20"/>
    </row>
    <row r="164" spans="1:10" x14ac:dyDescent="0.25">
      <c r="A164" s="17"/>
      <c r="B164" s="21"/>
      <c r="C164" s="17"/>
      <c r="D164" s="17"/>
      <c r="E164" s="17"/>
      <c r="F164" s="17"/>
      <c r="G164" s="20"/>
      <c r="H164" s="20"/>
      <c r="I164" s="20"/>
      <c r="J164" s="20"/>
    </row>
    <row r="165" spans="1:10" x14ac:dyDescent="0.25">
      <c r="A165" s="17"/>
      <c r="B165" s="21"/>
      <c r="C165" s="17"/>
      <c r="D165" s="17"/>
      <c r="E165" s="17"/>
      <c r="F165" s="17"/>
      <c r="G165" s="20"/>
      <c r="H165" s="20"/>
      <c r="I165" s="20"/>
      <c r="J165" s="20"/>
    </row>
    <row r="166" spans="1:10" x14ac:dyDescent="0.25">
      <c r="A166" s="17"/>
      <c r="B166" s="21"/>
      <c r="C166" s="17"/>
      <c r="D166" s="17"/>
      <c r="E166" s="17"/>
      <c r="F166" s="17"/>
      <c r="G166" s="20"/>
      <c r="H166" s="20"/>
      <c r="I166" s="20"/>
      <c r="J166" s="20"/>
    </row>
    <row r="167" spans="1:10" x14ac:dyDescent="0.25">
      <c r="A167" s="17"/>
      <c r="B167" s="21"/>
      <c r="C167" s="17"/>
      <c r="D167" s="17"/>
      <c r="E167" s="17"/>
      <c r="F167" s="17"/>
      <c r="G167" s="20"/>
      <c r="H167" s="20"/>
      <c r="I167" s="20"/>
      <c r="J167" s="20"/>
    </row>
    <row r="168" spans="1:10" x14ac:dyDescent="0.25">
      <c r="A168" s="17"/>
      <c r="B168" s="21"/>
      <c r="C168" s="17"/>
      <c r="D168" s="17"/>
      <c r="E168" s="17"/>
      <c r="F168" s="17"/>
      <c r="G168" s="20"/>
      <c r="H168" s="20"/>
      <c r="I168" s="20"/>
      <c r="J168" s="20"/>
    </row>
    <row r="169" spans="1:10" x14ac:dyDescent="0.25">
      <c r="A169" s="17"/>
      <c r="B169" s="21"/>
      <c r="C169" s="17"/>
      <c r="D169" s="17"/>
      <c r="E169" s="17"/>
      <c r="F169" s="17"/>
      <c r="G169" s="20"/>
      <c r="H169" s="20"/>
      <c r="I169" s="20"/>
      <c r="J169" s="20"/>
    </row>
    <row r="170" spans="1:10" x14ac:dyDescent="0.25">
      <c r="A170" s="17"/>
      <c r="B170" s="21"/>
      <c r="C170" s="17"/>
      <c r="D170" s="17"/>
      <c r="E170" s="17"/>
      <c r="F170" s="17"/>
      <c r="G170" s="20"/>
      <c r="H170" s="20"/>
      <c r="I170" s="20"/>
      <c r="J170" s="20"/>
    </row>
  </sheetData>
  <mergeCells count="36">
    <mergeCell ref="D5:J5"/>
    <mergeCell ref="D6:J6"/>
    <mergeCell ref="D7:J7"/>
    <mergeCell ref="Q9:Q10"/>
    <mergeCell ref="N9:N10"/>
    <mergeCell ref="I9:I10"/>
    <mergeCell ref="J9:J10"/>
    <mergeCell ref="K9:K10"/>
    <mergeCell ref="F9:F10"/>
    <mergeCell ref="G9:G10"/>
    <mergeCell ref="H9:H10"/>
    <mergeCell ref="L9:L10"/>
    <mergeCell ref="M9:M10"/>
    <mergeCell ref="P9:P10"/>
    <mergeCell ref="O9:O10"/>
    <mergeCell ref="A102:H102"/>
    <mergeCell ref="A99:H99"/>
    <mergeCell ref="A101:H101"/>
    <mergeCell ref="A97:AF97"/>
    <mergeCell ref="A96:AF96"/>
    <mergeCell ref="A98:AF98"/>
    <mergeCell ref="A9:A10"/>
    <mergeCell ref="B9:B10"/>
    <mergeCell ref="R9:R10"/>
    <mergeCell ref="S9:S10"/>
    <mergeCell ref="T9:T10"/>
    <mergeCell ref="AD9:AD10"/>
    <mergeCell ref="AC9:AC10"/>
    <mergeCell ref="AB9:AB10"/>
    <mergeCell ref="U9:U10"/>
    <mergeCell ref="V9:V10"/>
    <mergeCell ref="W9:W10"/>
    <mergeCell ref="X9:X10"/>
    <mergeCell ref="Y9:Y10"/>
    <mergeCell ref="Z9:Z10"/>
    <mergeCell ref="AA9:AA10"/>
  </mergeCells>
  <pageMargins left="0.51181102362204722" right="0.15748031496062992" top="0.74803149606299213" bottom="0.74803149606299213" header="0.31496062992125984" footer="0.31496062992125984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TODOS LOS MESES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Oleo</dc:creator>
  <cp:lastModifiedBy>Luis Liberato</cp:lastModifiedBy>
  <cp:lastPrinted>2022-08-25T18:12:39Z</cp:lastPrinted>
  <dcterms:created xsi:type="dcterms:W3CDTF">2017-03-24T13:57:24Z</dcterms:created>
  <dcterms:modified xsi:type="dcterms:W3CDTF">2022-09-20T17:12:02Z</dcterms:modified>
</cp:coreProperties>
</file>